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O INS SOLAR " sheetId="1" state="visible" r:id="rId2"/>
  </sheets>
  <definedNames>
    <definedName function="false" hidden="false" name="DATO1" vbProcedure="false">'CALCULO INS SOLAR '!$G$87:$I$148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3" authorId="0">
      <text>
        <r>
          <rPr>
            <b val="true"/>
            <sz val="8"/>
            <color rgb="FF000000"/>
            <rFont val="Tahoma"/>
            <family val="2"/>
          </rPr>
          <t xml:space="preserve">Con MPPT</t>
        </r>
      </text>
    </comment>
    <comment ref="B36" authorId="0">
      <text>
        <r>
          <rPr>
            <b val="true"/>
            <sz val="8"/>
            <color rgb="FF000000"/>
            <rFont val="Tahoma"/>
            <family val="2"/>
          </rPr>
          <t xml:space="preserve">si no usamos un regulador MPPT</t>
        </r>
      </text>
    </comment>
    <comment ref="C36" authorId="0">
      <text>
        <r>
          <rPr>
            <b val="true"/>
            <sz val="8"/>
            <color rgb="FF000000"/>
            <rFont val="Tahoma"/>
            <family val="2"/>
          </rPr>
          <t xml:space="preserve">si no usamos un regulador MPPT
</t>
        </r>
      </text>
    </comment>
    <comment ref="G24" authorId="0">
      <text>
        <r>
          <rPr>
            <sz val="10"/>
            <rFont val="Arial"/>
            <family val="0"/>
          </rPr>
          <t xml:space="preserve">Distancia minima desde el FINAL del 1º panel hasta el PRINCIPIO del 2º 
</t>
        </r>
      </text>
    </comment>
    <comment ref="G25" authorId="0">
      <text>
        <r>
          <rPr>
            <sz val="10"/>
            <rFont val="Arial"/>
            <family val="0"/>
          </rPr>
          <t xml:space="preserve">El anterior incrementado u 25%</t>
        </r>
      </text>
    </comment>
    <comment ref="H11" authorId="0">
      <text>
        <r>
          <rPr>
            <b val="true"/>
            <sz val="8"/>
            <color rgb="FF000000"/>
            <rFont val="Tahoma"/>
            <family val="0"/>
          </rPr>
          <t xml:space="preserve">Voltaje Max.  según especificaciones del panel</t>
        </r>
      </text>
    </comment>
    <comment ref="H12" authorId="0">
      <text>
        <r>
          <rPr>
            <b val="true"/>
            <sz val="8"/>
            <color rgb="FF000000"/>
            <rFont val="Tahoma"/>
            <family val="0"/>
          </rPr>
          <t xml:space="preserve">Corriente Maxima, según especificaciones del panel</t>
        </r>
      </text>
    </comment>
    <comment ref="H13" authorId="0">
      <text>
        <r>
          <rPr>
            <b val="true"/>
            <sz val="8"/>
            <color rgb="FF000000"/>
            <rFont val="Tahoma"/>
            <family val="0"/>
          </rPr>
          <t xml:space="preserve">Profundidad maxima descarga Bateria est. Por defecto 0,70
</t>
        </r>
      </text>
    </comment>
    <comment ref="H14" authorId="0">
      <text>
        <r>
          <rPr>
            <b val="true"/>
            <sz val="8"/>
            <color rgb="FF000000"/>
            <rFont val="Tahoma"/>
            <family val="0"/>
          </rPr>
          <t xml:space="preserve">Profundidad Descarga maxima Dia.
Por defecto 0,15
</t>
        </r>
      </text>
    </comment>
    <comment ref="H15" authorId="0">
      <text>
        <r>
          <rPr>
            <b val="true"/>
            <sz val="8"/>
            <color rgb="FF000000"/>
            <rFont val="Tahoma"/>
            <family val="0"/>
          </rPr>
          <t xml:space="preserve">Corriente Maxima en condiciones de cortocircuito según especifiaciones del panel</t>
        </r>
      </text>
    </comment>
    <comment ref="H18" authorId="0">
      <text>
        <r>
          <rPr>
            <b val="true"/>
            <sz val="8"/>
            <color rgb="FF000000"/>
            <rFont val="Tahoma"/>
            <family val="0"/>
          </rPr>
          <t xml:space="preserve">Pos defecto 0,90
</t>
        </r>
      </text>
    </comment>
  </commentList>
</comments>
</file>

<file path=xl/sharedStrings.xml><?xml version="1.0" encoding="utf-8"?>
<sst xmlns="http://schemas.openxmlformats.org/spreadsheetml/2006/main" count="132" uniqueCount="125">
  <si>
    <t xml:space="preserve">ENTRADAS</t>
  </si>
  <si>
    <t xml:space="preserve">CARGAS</t>
  </si>
  <si>
    <t xml:space="preserve">P.Unit</t>
  </si>
  <si>
    <t xml:space="preserve">H</t>
  </si>
  <si>
    <t xml:space="preserve">P. TOT</t>
  </si>
  <si>
    <t xml:space="preserve">POT + MARGEN</t>
  </si>
  <si>
    <t xml:space="preserve">DATOS Y ESPECIFICACIONES</t>
  </si>
  <si>
    <t xml:space="preserve">LAMPARAS</t>
  </si>
  <si>
    <t xml:space="preserve">POTENCIA en Wh/Dia</t>
  </si>
  <si>
    <t xml:space="preserve">CONOCER RADIACION SOLAR</t>
  </si>
  <si>
    <t xml:space="preserve">ELECTRODOM 1</t>
  </si>
  <si>
    <t xml:space="preserve">VOLTAJE BAT</t>
  </si>
  <si>
    <t xml:space="preserve">https://renovables.tulider.net/pv/hsp/</t>
  </si>
  <si>
    <t xml:space="preserve">ELECTRODOM2</t>
  </si>
  <si>
    <t xml:space="preserve">AUTONOMIA (dias)</t>
  </si>
  <si>
    <t xml:space="preserve">BLOG</t>
  </si>
  <si>
    <t xml:space="preserve">ELECTRODOM3</t>
  </si>
  <si>
    <t xml:space="preserve">P. PANEL (en W)</t>
  </si>
  <si>
    <t xml:space="preserve">http://renovables.tulider.net</t>
  </si>
  <si>
    <t xml:space="preserve">ELECTRODOM4</t>
  </si>
  <si>
    <t xml:space="preserve">H. SOL (según t. radiac.)</t>
  </si>
  <si>
    <t xml:space="preserve">VOLTAJE PANEL Max</t>
  </si>
  <si>
    <t xml:space="preserve">Latitud</t>
  </si>
  <si>
    <t xml:space="preserve">Imax. PANEL</t>
  </si>
  <si>
    <t xml:space="preserve">Inclinacion Cubierta</t>
  </si>
  <si>
    <t xml:space="preserve">Prof. Descarga Max est</t>
  </si>
  <si>
    <t xml:space="preserve">Altura panel</t>
  </si>
  <si>
    <t xml:space="preserve">Potencia Simultanea Maxima AC</t>
  </si>
  <si>
    <t xml:space="preserve">Prof. Descarga Max Dia</t>
  </si>
  <si>
    <t xml:space="preserve">APARATOS CC</t>
  </si>
  <si>
    <t xml:space="preserve">I. Max. Panel en Cortocircuito</t>
  </si>
  <si>
    <t xml:space="preserve">P.TOT</t>
  </si>
  <si>
    <t xml:space="preserve">POTENCIA en CC</t>
  </si>
  <si>
    <t xml:space="preserve">POTENCIA en AC</t>
  </si>
  <si>
    <t xml:space="preserve">Factor global Funcionam.</t>
  </si>
  <si>
    <t xml:space="preserve">RESULTADOS</t>
  </si>
  <si>
    <t xml:space="preserve">PANELES NECESARIOS.</t>
  </si>
  <si>
    <t xml:space="preserve"> </t>
  </si>
  <si>
    <t xml:space="preserve">Inclinacion Total</t>
  </si>
  <si>
    <t xml:space="preserve">GRUPO PANELES SERIE</t>
  </si>
  <si>
    <t xml:space="preserve">Separacion entre filas Min.</t>
  </si>
  <si>
    <t xml:space="preserve">GRUPO PANELES PARALELO</t>
  </si>
  <si>
    <t xml:space="preserve">Separacion entre filas Acons.</t>
  </si>
  <si>
    <t xml:space="preserve">BATERIAS</t>
  </si>
  <si>
    <t xml:space="preserve"> W</t>
  </si>
  <si>
    <t xml:space="preserve">CAPACIDAD BAT</t>
  </si>
  <si>
    <t xml:space="preserve"> A/h</t>
  </si>
  <si>
    <t xml:space="preserve">POTENCIA INVERTER (Sobredim)</t>
  </si>
  <si>
    <t xml:space="preserve">REDONDEADO</t>
  </si>
  <si>
    <t xml:space="preserve">PANELES</t>
  </si>
  <si>
    <t xml:space="preserve">SERIE</t>
  </si>
  <si>
    <t xml:space="preserve">PARALELO</t>
  </si>
  <si>
    <t xml:space="preserve">Ah</t>
  </si>
  <si>
    <t xml:space="preserve">CORRIENTE PANEL</t>
  </si>
  <si>
    <t xml:space="preserve">Grupo Modulos paralelo</t>
  </si>
  <si>
    <t xml:space="preserve">Cap. Nominal Bateria Dia</t>
  </si>
  <si>
    <t xml:space="preserve"> W/h</t>
  </si>
  <si>
    <t xml:space="preserve"> Ah</t>
  </si>
  <si>
    <t xml:space="preserve">Cap. Nominal Bateria Estacional.</t>
  </si>
  <si>
    <t xml:space="preserve">W/h</t>
  </si>
  <si>
    <t xml:space="preserve">Calculo Regulador Input</t>
  </si>
  <si>
    <t xml:space="preserve">A</t>
  </si>
  <si>
    <t xml:space="preserve">calculo Regulador Output</t>
  </si>
  <si>
    <t xml:space="preserve">Potencia Inversor Sobredimensionada</t>
  </si>
  <si>
    <t xml:space="preserve">W</t>
  </si>
  <si>
    <t xml:space="preserve">LUGAR</t>
  </si>
  <si>
    <t xml:space="preserve">DATO1</t>
  </si>
  <si>
    <t xml:space="preserve">RADIACION MEDIA</t>
  </si>
  <si>
    <r>
      <rPr>
        <sz val="10"/>
        <rFont val="Arial"/>
        <family val="0"/>
      </rPr>
      <t xml:space="preserve">Entrada Manual Datos</t>
    </r>
    <r>
      <rPr>
        <b val="true"/>
        <sz val="10"/>
        <rFont val="Arial"/>
        <family val="2"/>
      </rPr>
      <t xml:space="preserve"> ----&gt;</t>
    </r>
  </si>
  <si>
    <t xml:space="preserve">A Coruña</t>
  </si>
  <si>
    <t xml:space="preserve">Albacete</t>
  </si>
  <si>
    <t xml:space="preserve">Algarve</t>
  </si>
  <si>
    <t xml:space="preserve">Alenteio</t>
  </si>
  <si>
    <t xml:space="preserve">Alicante</t>
  </si>
  <si>
    <t xml:space="preserve">Almeria</t>
  </si>
  <si>
    <t xml:space="preserve">Avila</t>
  </si>
  <si>
    <t xml:space="preserve">Badajoz</t>
  </si>
  <si>
    <t xml:space="preserve">Barcelona</t>
  </si>
  <si>
    <t xml:space="preserve">Bilbao</t>
  </si>
  <si>
    <t xml:space="preserve">Burgos</t>
  </si>
  <si>
    <t xml:space="preserve">Caceres</t>
  </si>
  <si>
    <t xml:space="preserve">Cadiz</t>
  </si>
  <si>
    <t xml:space="preserve">Cantabria</t>
  </si>
  <si>
    <t xml:space="preserve">Castellon</t>
  </si>
  <si>
    <t xml:space="preserve">Ciudad Real</t>
  </si>
  <si>
    <t xml:space="preserve">Cordoba</t>
  </si>
  <si>
    <t xml:space="preserve">Cuenca</t>
  </si>
  <si>
    <t xml:space="preserve">Faro</t>
  </si>
  <si>
    <t xml:space="preserve">Gerona</t>
  </si>
  <si>
    <t xml:space="preserve">Granada</t>
  </si>
  <si>
    <t xml:space="preserve">Guadalajara</t>
  </si>
  <si>
    <t xml:space="preserve">Huelva</t>
  </si>
  <si>
    <t xml:space="preserve">Huesca</t>
  </si>
  <si>
    <t xml:space="preserve">Ibiza</t>
  </si>
  <si>
    <t xml:space="preserve">Jaen</t>
  </si>
  <si>
    <t xml:space="preserve">Leon</t>
  </si>
  <si>
    <t xml:space="preserve">Lerida</t>
  </si>
  <si>
    <t xml:space="preserve">Lisboa</t>
  </si>
  <si>
    <t xml:space="preserve">Lanzarote</t>
  </si>
  <si>
    <t xml:space="preserve">Las Palmas</t>
  </si>
  <si>
    <t xml:space="preserve">Logroño</t>
  </si>
  <si>
    <t xml:space="preserve">Lugo</t>
  </si>
  <si>
    <t xml:space="preserve">Madrid</t>
  </si>
  <si>
    <t xml:space="preserve">Malaga</t>
  </si>
  <si>
    <t xml:space="preserve">Mallorca</t>
  </si>
  <si>
    <t xml:space="preserve">Menorca</t>
  </si>
  <si>
    <t xml:space="preserve">Murcia</t>
  </si>
  <si>
    <t xml:space="preserve">Orense</t>
  </si>
  <si>
    <t xml:space="preserve">oviedo</t>
  </si>
  <si>
    <t xml:space="preserve">Palencia</t>
  </si>
  <si>
    <t xml:space="preserve">Pamplona</t>
  </si>
  <si>
    <t xml:space="preserve">Pontevedra</t>
  </si>
  <si>
    <t xml:space="preserve">Porto</t>
  </si>
  <si>
    <t xml:space="preserve">Salamanca</t>
  </si>
  <si>
    <t xml:space="preserve">Sevila</t>
  </si>
  <si>
    <t xml:space="preserve">Soria</t>
  </si>
  <si>
    <t xml:space="preserve">Tarragona</t>
  </si>
  <si>
    <t xml:space="preserve">Tenerife</t>
  </si>
  <si>
    <t xml:space="preserve">Teruel</t>
  </si>
  <si>
    <t xml:space="preserve">Toledo</t>
  </si>
  <si>
    <t xml:space="preserve">Valencia</t>
  </si>
  <si>
    <t xml:space="preserve">Valladolid</t>
  </si>
  <si>
    <t xml:space="preserve">Vitoria</t>
  </si>
  <si>
    <t xml:space="preserve">Zamora</t>
  </si>
  <si>
    <t xml:space="preserve">Zaragoza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</si>
</sst>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€_-;\-* #,##0.00\ _€_-;_-* \-??\ _€_-;_-@_-"/>
    <numFmt numFmtId="166" formatCode="_-* #,##0\ _€_-;\-* #,##0\ _€_-;_-* \-??\ _€_-;_-@_-"/>
    <numFmt numFmtId="167" formatCode="General"/>
    <numFmt numFmtId="168" formatCode="#,##0"/>
    <numFmt numFmtId="169" formatCode="0.000"/>
    <numFmt numFmtId="170" formatCode="0.00"/>
    <numFmt numFmtId="171" formatCode="_-* #,##0.0\ _€_-;\-* #,##0.0\ _€_-;_-* \-??\ _€_-;_-@_-"/>
    <numFmt numFmtId="172" formatCode="0"/>
  </numFmts>
  <fonts count="1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0"/>
    </font>
    <font>
      <b val="true"/>
      <sz val="11"/>
      <color rgb="FF00381F"/>
      <name val="Arial"/>
      <family val="2"/>
    </font>
    <font>
      <u val="single"/>
      <sz val="10"/>
      <color rgb="FF0000FF"/>
      <name val="Arial"/>
      <family val="0"/>
    </font>
    <font>
      <b val="true"/>
      <u val="single"/>
      <sz val="11"/>
      <color rgb="FF0000FF"/>
      <name val="Arial"/>
      <family val="2"/>
    </font>
    <font>
      <b val="true"/>
      <sz val="11"/>
      <color rgb="FFFFFF00"/>
      <name val="Arial"/>
      <family val="2"/>
    </font>
    <font>
      <b val="true"/>
      <sz val="10"/>
      <name val="Arial"/>
      <family val="2"/>
    </font>
    <font>
      <b val="true"/>
      <sz val="10"/>
      <color rgb="FFFFFFFF"/>
      <name val="Arial"/>
      <family val="2"/>
    </font>
    <font>
      <b val="true"/>
      <sz val="10"/>
      <name val="Arial"/>
      <family val="0"/>
    </font>
    <font>
      <b val="true"/>
      <sz val="10"/>
      <color rgb="FFFFFF00"/>
      <name val="Arial"/>
      <family val="2"/>
    </font>
    <font>
      <sz val="10"/>
      <name val="Trebuchet MS"/>
      <family val="2"/>
    </font>
    <font>
      <sz val="10"/>
      <color rgb="FF000000"/>
      <name val="Times New Roman"/>
      <family val="1"/>
    </font>
    <font>
      <b val="true"/>
      <sz val="8"/>
      <color rgb="FF000000"/>
      <name val="Tahoma"/>
      <family val="2"/>
    </font>
    <font>
      <b val="true"/>
      <sz val="8"/>
      <color rgb="FF000000"/>
      <name val="Tahoma"/>
      <family val="0"/>
    </font>
  </fonts>
  <fills count="14">
    <fill>
      <patternFill patternType="none"/>
    </fill>
    <fill>
      <patternFill patternType="gray125"/>
    </fill>
    <fill>
      <patternFill patternType="solid">
        <fgColor rgb="FF00381F"/>
        <bgColor rgb="FF003366"/>
      </patternFill>
    </fill>
    <fill>
      <patternFill patternType="solid">
        <fgColor rgb="FFC2E0AE"/>
        <bgColor rgb="FFADD58A"/>
      </patternFill>
    </fill>
    <fill>
      <patternFill patternType="solid">
        <fgColor rgb="FFCCFFFF"/>
        <bgColor rgb="FFCCFFFF"/>
      </patternFill>
    </fill>
    <fill>
      <patternFill patternType="solid">
        <fgColor rgb="FFADD58A"/>
        <bgColor rgb="FFC2E0AE"/>
      </patternFill>
    </fill>
    <fill>
      <patternFill patternType="solid">
        <fgColor rgb="FF99CCFF"/>
        <bgColor rgb="FFBCE4E5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0000FF"/>
        <bgColor rgb="FF0000FF"/>
      </patternFill>
    </fill>
    <fill>
      <patternFill patternType="solid">
        <fgColor rgb="FF00FFFF"/>
        <bgColor rgb="FF00FFFF"/>
      </patternFill>
    </fill>
    <fill>
      <patternFill patternType="solid">
        <fgColor rgb="FFBCE4E5"/>
        <bgColor rgb="FFC2E0AE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9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6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0" fillId="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8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4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8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8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9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2" fillId="1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11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6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4" borderId="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1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9" fillId="5" borderId="4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2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9" fillId="5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5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5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1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5" borderId="9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1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5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5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5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5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3" fillId="1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13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14" fillId="13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70" fontId="14" fillId="13" borderId="1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3" fillId="1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E4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ADD58A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81F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renovables.tulider.net/pv/hsp/" TargetMode="External"/><Relationship Id="rId3" Type="http://schemas.openxmlformats.org/officeDocument/2006/relationships/hyperlink" Target="http://renovables.tulider.net/" TargetMode="Externa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11.01953125" defaultRowHeight="12.75" zeroHeight="false" outlineLevelRow="0" outlineLevelCol="0"/>
  <cols>
    <col collapsed="false" customWidth="true" hidden="false" outlineLevel="0" max="1" min="1" style="0" width="29.28"/>
    <col collapsed="false" customWidth="true" hidden="false" outlineLevel="0" max="2" min="2" style="0" width="13.3"/>
    <col collapsed="false" customWidth="true" hidden="false" outlineLevel="0" max="3" min="3" style="0" width="5.37"/>
    <col collapsed="false" customWidth="true" hidden="false" outlineLevel="0" max="4" min="4" style="0" width="12.48"/>
    <col collapsed="false" customWidth="true" hidden="false" outlineLevel="0" max="5" min="5" style="0" width="10.52"/>
    <col collapsed="false" customWidth="true" hidden="false" outlineLevel="0" max="6" min="6" style="0" width="2.81"/>
    <col collapsed="false" customWidth="true" hidden="false" outlineLevel="0" max="7" min="7" style="0" width="26.08"/>
    <col collapsed="false" customWidth="true" hidden="false" outlineLevel="0" max="8" min="8" style="0" width="12.6"/>
    <col collapsed="false" customWidth="true" hidden="false" outlineLevel="0" max="9" min="9" style="0" width="29.42"/>
    <col collapsed="false" customWidth="true" hidden="false" outlineLevel="0" max="10" min="10" style="0" width="12.18"/>
    <col collapsed="false" customWidth="true" hidden="false" outlineLevel="0" max="11" min="11" style="0" width="12.48"/>
    <col collapsed="false" customWidth="true" hidden="false" outlineLevel="0" max="12" min="12" style="0" width="13.09"/>
    <col collapsed="false" customWidth="true" hidden="false" outlineLevel="0" max="13" min="13" style="0" width="5.52"/>
  </cols>
  <sheetData>
    <row r="1" customFormat="false" ht="7.5" hidden="true" customHeight="true" outlineLevel="0" collapsed="false"/>
    <row r="2" customFormat="false" ht="16.5" hidden="false" customHeight="true" outlineLevel="0" collapsed="false">
      <c r="A2" s="1" t="s">
        <v>0</v>
      </c>
    </row>
    <row r="3" customFormat="false" ht="7.5" hidden="true" customHeight="true" outlineLevel="0" collapsed="false"/>
    <row r="4" customFormat="false" ht="18.75" hidden="false" customHeight="true" outlineLevel="0" collapsed="false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/>
      <c r="G4" s="3" t="s">
        <v>6</v>
      </c>
      <c r="H4" s="3"/>
      <c r="I4" s="4"/>
      <c r="J4" s="5"/>
      <c r="K4" s="5"/>
      <c r="L4" s="6"/>
      <c r="M4" s="6"/>
    </row>
    <row r="5" customFormat="false" ht="14.65" hidden="false" customHeight="false" outlineLevel="0" collapsed="false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9"/>
      <c r="M5" s="10"/>
    </row>
    <row r="6" customFormat="false" ht="14.65" hidden="false" customHeight="false" outlineLevel="0" collapsed="false">
      <c r="A6" s="11" t="s">
        <v>7</v>
      </c>
      <c r="B6" s="11" t="n">
        <v>15</v>
      </c>
      <c r="C6" s="11" t="n">
        <v>10</v>
      </c>
      <c r="D6" s="12" t="n">
        <f aca="false">B6*C6</f>
        <v>150</v>
      </c>
      <c r="E6" s="13" t="n">
        <f aca="false">D6*1.2</f>
        <v>180</v>
      </c>
      <c r="F6" s="7"/>
      <c r="G6" s="14" t="s">
        <v>8</v>
      </c>
      <c r="H6" s="15" t="n">
        <f aca="false">E16</f>
        <v>7354.38596491228</v>
      </c>
      <c r="I6" s="16" t="s">
        <v>9</v>
      </c>
      <c r="J6" s="7"/>
      <c r="K6" s="7"/>
      <c r="L6" s="9"/>
      <c r="M6" s="10"/>
    </row>
    <row r="7" customFormat="false" ht="15.05" hidden="false" customHeight="false" outlineLevel="0" collapsed="false">
      <c r="A7" s="11" t="s">
        <v>10</v>
      </c>
      <c r="B7" s="11" t="n">
        <v>200</v>
      </c>
      <c r="C7" s="11" t="n">
        <v>4</v>
      </c>
      <c r="D7" s="12" t="n">
        <f aca="false">B7*C7</f>
        <v>800</v>
      </c>
      <c r="E7" s="13" t="n">
        <f aca="false">D7*1.2</f>
        <v>960</v>
      </c>
      <c r="F7" s="17"/>
      <c r="G7" s="14" t="s">
        <v>11</v>
      </c>
      <c r="H7" s="18" t="n">
        <v>24</v>
      </c>
      <c r="I7" s="19" t="s">
        <v>12</v>
      </c>
      <c r="J7" s="7"/>
      <c r="K7" s="7"/>
      <c r="L7" s="9"/>
      <c r="M7" s="9"/>
    </row>
    <row r="8" customFormat="false" ht="14.65" hidden="false" customHeight="false" outlineLevel="0" collapsed="false">
      <c r="A8" s="11" t="s">
        <v>13</v>
      </c>
      <c r="B8" s="11" t="n">
        <v>1500</v>
      </c>
      <c r="C8" s="11" t="n">
        <v>2</v>
      </c>
      <c r="D8" s="12" t="n">
        <f aca="false">B8*C8</f>
        <v>3000</v>
      </c>
      <c r="E8" s="13" t="n">
        <f aca="false">D8*1.2</f>
        <v>3600</v>
      </c>
      <c r="F8" s="17"/>
      <c r="G8" s="14" t="s">
        <v>14</v>
      </c>
      <c r="H8" s="20" t="n">
        <v>1</v>
      </c>
      <c r="I8" s="16" t="s">
        <v>15</v>
      </c>
      <c r="J8" s="7"/>
      <c r="K8" s="7"/>
      <c r="L8" s="9"/>
      <c r="M8" s="21"/>
    </row>
    <row r="9" customFormat="false" ht="14.65" hidden="false" customHeight="false" outlineLevel="0" collapsed="false">
      <c r="A9" s="11" t="s">
        <v>16</v>
      </c>
      <c r="B9" s="11" t="n">
        <v>50</v>
      </c>
      <c r="C9" s="11" t="n">
        <v>24</v>
      </c>
      <c r="D9" s="12" t="n">
        <f aca="false">B9*C9</f>
        <v>1200</v>
      </c>
      <c r="E9" s="13" t="n">
        <f aca="false">D9*1.2</f>
        <v>1440</v>
      </c>
      <c r="F9" s="17"/>
      <c r="G9" s="14" t="s">
        <v>17</v>
      </c>
      <c r="H9" s="18" t="n">
        <v>280</v>
      </c>
      <c r="I9" s="19" t="s">
        <v>18</v>
      </c>
      <c r="J9" s="7"/>
      <c r="K9" s="7"/>
      <c r="L9" s="9"/>
      <c r="M9" s="21"/>
    </row>
    <row r="10" customFormat="false" ht="14.65" hidden="false" customHeight="false" outlineLevel="0" collapsed="false">
      <c r="A10" s="11" t="s">
        <v>19</v>
      </c>
      <c r="B10" s="11" t="n">
        <v>15</v>
      </c>
      <c r="C10" s="11" t="n">
        <v>6</v>
      </c>
      <c r="D10" s="12" t="n">
        <f aca="false">B10*C10</f>
        <v>90</v>
      </c>
      <c r="E10" s="13" t="n">
        <f aca="false">D10*1.2</f>
        <v>108</v>
      </c>
      <c r="F10" s="17"/>
      <c r="G10" s="14" t="s">
        <v>20</v>
      </c>
      <c r="H10" s="22" t="n">
        <v>5.5</v>
      </c>
      <c r="I10" s="23"/>
      <c r="J10" s="23"/>
      <c r="K10" s="7"/>
      <c r="L10" s="9"/>
      <c r="M10" s="9"/>
    </row>
    <row r="11" customFormat="false" ht="14.65" hidden="false" customHeight="false" outlineLevel="0" collapsed="false">
      <c r="A11" s="11"/>
      <c r="B11" s="11"/>
      <c r="C11" s="11"/>
      <c r="D11" s="12" t="n">
        <f aca="false">B11*C11</f>
        <v>0</v>
      </c>
      <c r="E11" s="13" t="n">
        <f aca="false">D11*1.2</f>
        <v>0</v>
      </c>
      <c r="F11" s="17"/>
      <c r="G11" s="14" t="s">
        <v>21</v>
      </c>
      <c r="H11" s="18" t="n">
        <v>36</v>
      </c>
      <c r="I11" s="24" t="s">
        <v>22</v>
      </c>
      <c r="J11" s="25" t="n">
        <v>42.15</v>
      </c>
      <c r="K11" s="7"/>
      <c r="L11" s="9"/>
      <c r="M11" s="9"/>
    </row>
    <row r="12" customFormat="false" ht="14.65" hidden="false" customHeight="false" outlineLevel="0" collapsed="false">
      <c r="A12" s="11"/>
      <c r="B12" s="12" t="n">
        <f aca="false">SUM(B6:B11)</f>
        <v>1780</v>
      </c>
      <c r="C12" s="12"/>
      <c r="D12" s="12" t="n">
        <f aca="false">SUM(D6:D11)</f>
        <v>5240</v>
      </c>
      <c r="E12" s="13" t="n">
        <f aca="false">SUM(E6:E11)</f>
        <v>6288</v>
      </c>
      <c r="F12" s="17"/>
      <c r="G12" s="14" t="s">
        <v>23</v>
      </c>
      <c r="H12" s="18" t="n">
        <v>4.9</v>
      </c>
      <c r="I12" s="24" t="s">
        <v>24</v>
      </c>
      <c r="J12" s="25" t="n">
        <v>5</v>
      </c>
      <c r="K12" s="7"/>
      <c r="L12" s="9"/>
      <c r="M12" s="9"/>
    </row>
    <row r="13" customFormat="false" ht="14.65" hidden="false" customHeight="false" outlineLevel="0" collapsed="false">
      <c r="A13" s="23"/>
      <c r="B13" s="23"/>
      <c r="C13" s="23"/>
      <c r="D13" s="23"/>
      <c r="E13" s="23"/>
      <c r="F13" s="17"/>
      <c r="G13" s="14" t="s">
        <v>25</v>
      </c>
      <c r="H13" s="18" t="n">
        <v>0.7</v>
      </c>
      <c r="I13" s="24" t="s">
        <v>26</v>
      </c>
      <c r="J13" s="26" t="n">
        <v>1.58</v>
      </c>
      <c r="K13" s="7"/>
      <c r="L13" s="9"/>
      <c r="M13" s="9"/>
    </row>
    <row r="14" customFormat="false" ht="14.65" hidden="false" customHeight="false" outlineLevel="0" collapsed="false">
      <c r="A14" s="27" t="s">
        <v>27</v>
      </c>
      <c r="B14" s="27" t="n">
        <v>3000</v>
      </c>
      <c r="C14" s="28"/>
      <c r="D14" s="28"/>
      <c r="E14" s="29"/>
      <c r="F14" s="17"/>
      <c r="G14" s="14" t="s">
        <v>28</v>
      </c>
      <c r="H14" s="18" t="n">
        <v>0.25</v>
      </c>
      <c r="I14" s="23"/>
      <c r="J14" s="23"/>
      <c r="K14" s="23"/>
    </row>
    <row r="15" customFormat="false" ht="14.65" hidden="false" customHeight="false" outlineLevel="0" collapsed="false">
      <c r="A15" s="11" t="s">
        <v>29</v>
      </c>
      <c r="B15" s="11" t="n">
        <v>0</v>
      </c>
      <c r="C15" s="11" t="n">
        <v>0</v>
      </c>
      <c r="D15" s="12" t="n">
        <f aca="false">B15*C15</f>
        <v>0</v>
      </c>
      <c r="E15" s="13" t="n">
        <f aca="false">D15*1.2</f>
        <v>0</v>
      </c>
      <c r="F15" s="7"/>
      <c r="G15" s="14" t="s">
        <v>30</v>
      </c>
      <c r="H15" s="18" t="n">
        <v>5.3</v>
      </c>
      <c r="I15" s="23"/>
      <c r="J15" s="23"/>
      <c r="K15" s="23"/>
    </row>
    <row r="16" customFormat="false" ht="14.65" hidden="false" customHeight="false" outlineLevel="0" collapsed="false">
      <c r="A16" s="7"/>
      <c r="B16" s="7"/>
      <c r="C16" s="7"/>
      <c r="D16" s="30" t="s">
        <v>31</v>
      </c>
      <c r="E16" s="31" t="n">
        <f aca="false">(E15+(E12/0.9))/0.95*1</f>
        <v>7354.38596491228</v>
      </c>
      <c r="F16" s="7"/>
      <c r="G16" s="14" t="s">
        <v>32</v>
      </c>
      <c r="H16" s="32" t="n">
        <f aca="false">E15</f>
        <v>0</v>
      </c>
      <c r="I16" s="23"/>
      <c r="J16" s="23"/>
      <c r="K16" s="23"/>
    </row>
    <row r="17" customFormat="false" ht="14.65" hidden="false" customHeight="false" outlineLevel="0" collapsed="false">
      <c r="A17" s="23"/>
      <c r="B17" s="23"/>
      <c r="C17" s="23"/>
      <c r="D17" s="23"/>
      <c r="E17" s="23"/>
      <c r="F17" s="7"/>
      <c r="G17" s="14" t="s">
        <v>33</v>
      </c>
      <c r="H17" s="33" t="n">
        <f aca="false">B14</f>
        <v>3000</v>
      </c>
      <c r="I17" s="23"/>
      <c r="J17" s="23"/>
      <c r="K17" s="23"/>
    </row>
    <row r="18" customFormat="false" ht="14.65" hidden="false" customHeight="false" outlineLevel="0" collapsed="false">
      <c r="A18" s="7"/>
      <c r="B18" s="7"/>
      <c r="C18" s="7"/>
      <c r="D18" s="7"/>
      <c r="E18" s="23"/>
      <c r="F18" s="7"/>
      <c r="G18" s="34" t="s">
        <v>34</v>
      </c>
      <c r="H18" s="35" t="n">
        <v>0.9</v>
      </c>
      <c r="I18" s="23"/>
      <c r="J18" s="23"/>
      <c r="K18" s="23"/>
    </row>
    <row r="19" customFormat="false" ht="14.65" hidden="false" customHeight="false" outlineLevel="0" collapsed="false">
      <c r="A19" s="7"/>
      <c r="B19" s="7"/>
      <c r="C19" s="7"/>
      <c r="D19" s="23"/>
      <c r="E19" s="23"/>
      <c r="F19" s="7"/>
      <c r="G19" s="23"/>
      <c r="H19" s="23"/>
      <c r="I19" s="23"/>
      <c r="J19" s="23"/>
      <c r="K19" s="23"/>
    </row>
    <row r="20" customFormat="false" ht="14.65" hidden="false" customHeight="false" outlineLevel="0" collapsed="false">
      <c r="A20" s="36"/>
      <c r="B20" s="36"/>
      <c r="C20" s="36"/>
      <c r="D20" s="36"/>
      <c r="E20" s="36"/>
      <c r="F20" s="36"/>
      <c r="G20" s="36"/>
      <c r="H20" s="36"/>
      <c r="I20" s="37"/>
    </row>
    <row r="21" customFormat="false" ht="14.65" hidden="false" customHeight="false" outlineLevel="0" collapsed="false">
      <c r="A21" s="38" t="s">
        <v>35</v>
      </c>
      <c r="B21" s="36"/>
      <c r="C21" s="36"/>
      <c r="D21" s="36"/>
      <c r="E21" s="36"/>
      <c r="F21" s="36"/>
      <c r="G21" s="36"/>
      <c r="H21" s="36"/>
      <c r="I21" s="37"/>
    </row>
    <row r="22" customFormat="false" ht="14.65" hidden="false" customHeight="false" outlineLevel="0" collapsed="false">
      <c r="A22" s="36"/>
      <c r="B22" s="36"/>
      <c r="C22" s="36"/>
      <c r="D22" s="36"/>
      <c r="E22" s="36"/>
      <c r="F22" s="36"/>
      <c r="G22" s="36"/>
      <c r="H22" s="36"/>
      <c r="I22" s="37"/>
    </row>
    <row r="23" customFormat="false" ht="14.65" hidden="false" customHeight="false" outlineLevel="0" collapsed="false">
      <c r="A23" s="39" t="s">
        <v>36</v>
      </c>
      <c r="B23" s="40" t="n">
        <f aca="false">C31</f>
        <v>6</v>
      </c>
      <c r="C23" s="41" t="s">
        <v>37</v>
      </c>
      <c r="D23" s="36"/>
      <c r="E23" s="36"/>
      <c r="F23" s="36"/>
      <c r="G23" s="42" t="s">
        <v>38</v>
      </c>
      <c r="H23" s="43" t="n">
        <f aca="false">3.71+(0.69*J11)</f>
        <v>32.7935</v>
      </c>
      <c r="I23" s="37"/>
      <c r="N23" s="44"/>
    </row>
    <row r="24" customFormat="false" ht="14.65" hidden="false" customHeight="false" outlineLevel="0" collapsed="false">
      <c r="A24" s="45" t="s">
        <v>39</v>
      </c>
      <c r="B24" s="46" t="n">
        <f aca="false">C32</f>
        <v>1</v>
      </c>
      <c r="C24" s="47"/>
      <c r="D24" s="36"/>
      <c r="E24" s="36"/>
      <c r="F24" s="36"/>
      <c r="G24" s="42" t="s">
        <v>40</v>
      </c>
      <c r="H24" s="48" t="n">
        <f aca="false">J112-J113</f>
        <v>1.30748925073101</v>
      </c>
      <c r="I24" s="37"/>
    </row>
    <row r="25" customFormat="false" ht="14.65" hidden="false" customHeight="false" outlineLevel="0" collapsed="false">
      <c r="A25" s="45" t="s">
        <v>41</v>
      </c>
      <c r="B25" s="46" t="n">
        <f aca="false">C33</f>
        <v>6</v>
      </c>
      <c r="C25" s="47"/>
      <c r="D25" s="36"/>
      <c r="E25" s="36"/>
      <c r="F25" s="36"/>
      <c r="G25" s="42" t="s">
        <v>42</v>
      </c>
      <c r="H25" s="48" t="n">
        <f aca="false">(H24*0.25)+H24</f>
        <v>1.63436156341376</v>
      </c>
      <c r="I25" s="37"/>
    </row>
    <row r="26" customFormat="false" ht="14.65" hidden="false" customHeight="false" outlineLevel="0" collapsed="false">
      <c r="A26" s="45" t="s">
        <v>43</v>
      </c>
      <c r="B26" s="49" t="n">
        <f aca="false">B38</f>
        <v>10506.2656641604</v>
      </c>
      <c r="C26" s="47" t="s">
        <v>44</v>
      </c>
      <c r="D26" s="36"/>
      <c r="E26" s="36"/>
      <c r="F26" s="36"/>
      <c r="G26" s="36"/>
      <c r="H26" s="36"/>
      <c r="I26" s="37"/>
    </row>
    <row r="27" customFormat="false" ht="14.65" hidden="false" customHeight="false" outlineLevel="0" collapsed="false">
      <c r="A27" s="50" t="s">
        <v>45</v>
      </c>
      <c r="B27" s="51" t="n">
        <f aca="false">B26/H7</f>
        <v>437.761069340017</v>
      </c>
      <c r="C27" s="52" t="s">
        <v>46</v>
      </c>
      <c r="D27" s="36"/>
      <c r="E27" s="53"/>
      <c r="F27" s="36"/>
      <c r="G27" s="36"/>
      <c r="H27" s="36"/>
      <c r="I27" s="37"/>
    </row>
    <row r="28" customFormat="false" ht="14.65" hidden="false" customHeight="false" outlineLevel="0" collapsed="false">
      <c r="A28" s="54" t="s">
        <v>47</v>
      </c>
      <c r="B28" s="55" t="n">
        <f aca="false">B41</f>
        <v>14400</v>
      </c>
      <c r="C28" s="52" t="s">
        <v>44</v>
      </c>
      <c r="D28" s="36"/>
      <c r="E28" s="36"/>
      <c r="F28" s="36"/>
      <c r="G28" s="36"/>
      <c r="H28" s="36"/>
      <c r="I28" s="37"/>
    </row>
    <row r="29" customFormat="false" ht="14.65" hidden="false" customHeight="false" outlineLevel="0" collapsed="false">
      <c r="A29" s="36"/>
      <c r="B29" s="36"/>
      <c r="C29" s="36"/>
      <c r="D29" s="36"/>
      <c r="E29" s="36"/>
      <c r="F29" s="36"/>
      <c r="G29" s="36"/>
      <c r="H29" s="36"/>
      <c r="I29" s="37"/>
    </row>
    <row r="30" customFormat="false" ht="14.65" hidden="false" customHeight="false" outlineLevel="0" collapsed="false">
      <c r="A30" s="36"/>
      <c r="B30" s="36"/>
      <c r="C30" s="56" t="s">
        <v>48</v>
      </c>
      <c r="D30" s="36"/>
      <c r="E30" s="36"/>
      <c r="F30" s="36"/>
      <c r="G30" s="36"/>
      <c r="H30" s="36"/>
      <c r="I30" s="37"/>
    </row>
    <row r="31" customFormat="false" ht="14.65" hidden="false" customHeight="false" outlineLevel="0" collapsed="false">
      <c r="A31" s="57" t="s">
        <v>49</v>
      </c>
      <c r="B31" s="58" t="n">
        <f aca="false">H6/(H9*H10*H18)</f>
        <v>5.30619477987899</v>
      </c>
      <c r="C31" s="59" t="n">
        <f aca="false">ROUNDUP(B31,0)</f>
        <v>6</v>
      </c>
      <c r="D31" s="36"/>
      <c r="E31" s="36"/>
      <c r="F31" s="36"/>
      <c r="G31" s="36"/>
      <c r="H31" s="36"/>
      <c r="I31" s="37"/>
    </row>
    <row r="32" customFormat="false" ht="14.65" hidden="false" customHeight="false" outlineLevel="0" collapsed="false">
      <c r="A32" s="57" t="s">
        <v>50</v>
      </c>
      <c r="B32" s="58" t="n">
        <f aca="false">H7/H11</f>
        <v>0.666666666666667</v>
      </c>
      <c r="C32" s="59" t="n">
        <f aca="false">ROUNDUP(B32,0)</f>
        <v>1</v>
      </c>
      <c r="D32" s="36"/>
      <c r="E32" s="36"/>
      <c r="F32" s="36"/>
      <c r="G32" s="36"/>
      <c r="H32" s="36"/>
      <c r="I32" s="37"/>
    </row>
    <row r="33" customFormat="false" ht="14.65" hidden="false" customHeight="false" outlineLevel="0" collapsed="false">
      <c r="A33" s="57" t="s">
        <v>51</v>
      </c>
      <c r="B33" s="58" t="n">
        <f aca="false">C31/C32</f>
        <v>6</v>
      </c>
      <c r="C33" s="59" t="n">
        <f aca="false">ROUNDUP(B33,0)</f>
        <v>6</v>
      </c>
      <c r="D33" s="36"/>
      <c r="E33" s="36"/>
      <c r="F33" s="36"/>
      <c r="G33" s="36"/>
      <c r="H33" s="36"/>
      <c r="I33" s="37"/>
    </row>
    <row r="34" customFormat="false" ht="14.65" hidden="false" customHeight="false" outlineLevel="0" collapsed="false">
      <c r="A34" s="57" t="s">
        <v>52</v>
      </c>
      <c r="B34" s="58" t="n">
        <f aca="false">H6/H7</f>
        <v>306.432748538012</v>
      </c>
      <c r="C34" s="60"/>
      <c r="D34" s="60"/>
      <c r="E34" s="60"/>
      <c r="F34" s="36"/>
      <c r="G34" s="36"/>
      <c r="H34" s="36"/>
      <c r="I34" s="37"/>
    </row>
    <row r="35" customFormat="false" ht="14.65" hidden="false" customHeight="false" outlineLevel="0" collapsed="false">
      <c r="A35" s="57" t="s">
        <v>53</v>
      </c>
      <c r="B35" s="61" t="n">
        <f aca="false">B34/H10</f>
        <v>55.7150451887294</v>
      </c>
      <c r="C35" s="60"/>
      <c r="D35" s="60"/>
      <c r="E35" s="60"/>
      <c r="F35" s="36"/>
      <c r="G35" s="36"/>
      <c r="H35" s="36"/>
      <c r="I35" s="37"/>
    </row>
    <row r="36" customFormat="false" ht="14.65" hidden="false" customHeight="false" outlineLevel="0" collapsed="false">
      <c r="A36" s="57" t="s">
        <v>54</v>
      </c>
      <c r="B36" s="58" t="n">
        <f aca="false">IF((B35/H12)&gt;B31,B31,(B35/H12))</f>
        <v>5.30619477987899</v>
      </c>
      <c r="C36" s="59" t="n">
        <f aca="false">ROUNDUP(B36,0)</f>
        <v>6</v>
      </c>
      <c r="D36" s="60"/>
      <c r="E36" s="60"/>
      <c r="F36" s="37"/>
      <c r="G36" s="62"/>
      <c r="H36" s="37"/>
      <c r="I36" s="37"/>
    </row>
    <row r="37" customFormat="false" ht="14.65" hidden="false" customHeight="false" outlineLevel="0" collapsed="false">
      <c r="A37" s="57" t="s">
        <v>55</v>
      </c>
      <c r="B37" s="63" t="n">
        <f aca="false">H6/(H14*1)</f>
        <v>29417.5438596491</v>
      </c>
      <c r="C37" s="60" t="s">
        <v>56</v>
      </c>
      <c r="D37" s="61" t="n">
        <f aca="false">B37/H7</f>
        <v>1225.73099415205</v>
      </c>
      <c r="E37" s="60" t="s">
        <v>57</v>
      </c>
      <c r="F37" s="37"/>
      <c r="G37" s="37"/>
      <c r="H37" s="37"/>
      <c r="I37" s="37"/>
      <c r="K37" s="64"/>
      <c r="M37" s="65"/>
    </row>
    <row r="38" customFormat="false" ht="14.65" hidden="false" customHeight="false" outlineLevel="0" collapsed="false">
      <c r="A38" s="57" t="s">
        <v>58</v>
      </c>
      <c r="B38" s="61" t="n">
        <f aca="false">(H6*H8)/(H13*1)</f>
        <v>10506.2656641604</v>
      </c>
      <c r="C38" s="60" t="s">
        <v>59</v>
      </c>
      <c r="D38" s="58" t="n">
        <f aca="false">B38/H7</f>
        <v>437.761069340017</v>
      </c>
      <c r="E38" s="60" t="s">
        <v>57</v>
      </c>
      <c r="F38" s="37"/>
      <c r="G38" s="37"/>
      <c r="H38" s="37"/>
      <c r="I38" s="37"/>
      <c r="K38" s="64"/>
    </row>
    <row r="39" customFormat="false" ht="14.65" hidden="false" customHeight="false" outlineLevel="0" collapsed="false">
      <c r="A39" s="57" t="s">
        <v>60</v>
      </c>
      <c r="B39" s="61" t="n">
        <f aca="false">1.25*H15*C36</f>
        <v>39.75</v>
      </c>
      <c r="C39" s="60" t="s">
        <v>61</v>
      </c>
      <c r="D39" s="60"/>
      <c r="E39" s="60"/>
      <c r="F39" s="37"/>
      <c r="G39" s="37"/>
      <c r="H39" s="37"/>
      <c r="I39" s="37"/>
      <c r="K39" s="65"/>
    </row>
    <row r="40" customFormat="false" ht="14.65" hidden="false" customHeight="false" outlineLevel="0" collapsed="false">
      <c r="A40" s="57" t="s">
        <v>62</v>
      </c>
      <c r="B40" s="58" t="n">
        <f aca="false">(1.25*(B15+H17/0.95))/24</f>
        <v>164.473684210526</v>
      </c>
      <c r="C40" s="60" t="s">
        <v>61</v>
      </c>
      <c r="D40" s="60"/>
      <c r="E40" s="60"/>
      <c r="F40" s="37"/>
      <c r="G40" s="37"/>
      <c r="H40" s="37"/>
      <c r="I40" s="37"/>
      <c r="K40" s="64"/>
    </row>
    <row r="41" customFormat="false" ht="14.65" hidden="false" customHeight="false" outlineLevel="0" collapsed="false">
      <c r="A41" s="57" t="s">
        <v>63</v>
      </c>
      <c r="B41" s="61" t="n">
        <f aca="false">1.2*(H17*4)</f>
        <v>14400</v>
      </c>
      <c r="C41" s="60" t="s">
        <v>64</v>
      </c>
      <c r="D41" s="60"/>
      <c r="E41" s="60"/>
      <c r="F41" s="37"/>
      <c r="G41" s="37"/>
      <c r="H41" s="37"/>
      <c r="I41" s="37"/>
    </row>
    <row r="42" customFormat="false" ht="14.65" hidden="false" customHeight="false" outlineLevel="0" collapsed="false">
      <c r="A42" s="37"/>
      <c r="B42" s="37"/>
      <c r="C42" s="37"/>
      <c r="D42" s="37"/>
      <c r="E42" s="37"/>
      <c r="F42" s="37"/>
      <c r="G42" s="37"/>
      <c r="H42" s="37"/>
      <c r="I42" s="37"/>
    </row>
    <row r="43" customFormat="false" ht="14.65" hidden="false" customHeight="false" outlineLevel="0" collapsed="false">
      <c r="A43" s="37"/>
      <c r="B43" s="37"/>
      <c r="C43" s="37"/>
      <c r="D43" s="37"/>
      <c r="E43" s="37"/>
      <c r="F43" s="37"/>
      <c r="G43" s="37"/>
      <c r="H43" s="37"/>
      <c r="I43" s="37"/>
    </row>
    <row r="44" customFormat="false" ht="14.65" hidden="false" customHeight="false" outlineLevel="0" collapsed="false">
      <c r="A44" s="37"/>
      <c r="B44" s="37"/>
      <c r="C44" s="37"/>
      <c r="D44" s="37"/>
      <c r="E44" s="37"/>
      <c r="F44" s="37"/>
      <c r="G44" s="37"/>
      <c r="H44" s="37"/>
      <c r="I44" s="37"/>
    </row>
    <row r="45" customFormat="false" ht="14.65" hidden="false" customHeight="false" outlineLevel="0" collapsed="false">
      <c r="A45" s="37"/>
      <c r="B45" s="37"/>
      <c r="C45" s="37"/>
      <c r="D45" s="37"/>
      <c r="E45" s="37"/>
      <c r="F45" s="37"/>
      <c r="G45" s="37"/>
      <c r="H45" s="37"/>
      <c r="I45" s="37"/>
    </row>
    <row r="46" customFormat="false" ht="14.65" hidden="false" customHeight="false" outlineLevel="0" collapsed="false">
      <c r="A46" s="37"/>
      <c r="B46" s="37"/>
      <c r="C46" s="37"/>
      <c r="D46" s="37"/>
      <c r="E46" s="37"/>
      <c r="F46" s="37"/>
      <c r="G46" s="37"/>
      <c r="H46" s="37"/>
      <c r="I46" s="37"/>
    </row>
    <row r="47" customFormat="false" ht="14.65" hidden="false" customHeight="false" outlineLevel="0" collapsed="false">
      <c r="A47" s="37"/>
      <c r="B47" s="37"/>
      <c r="C47" s="37"/>
      <c r="D47" s="37"/>
      <c r="E47" s="37"/>
      <c r="F47" s="37"/>
      <c r="G47" s="37"/>
      <c r="H47" s="37"/>
      <c r="I47" s="37"/>
    </row>
    <row r="48" customFormat="false" ht="14.65" hidden="false" customHeight="false" outlineLevel="0" collapsed="false">
      <c r="A48" s="37"/>
      <c r="B48" s="37"/>
      <c r="C48" s="37"/>
      <c r="D48" s="37"/>
      <c r="E48" s="37"/>
      <c r="F48" s="37"/>
      <c r="G48" s="37"/>
      <c r="H48" s="37"/>
      <c r="I48" s="37"/>
    </row>
    <row r="49" customFormat="false" ht="14.65" hidden="false" customHeight="false" outlineLevel="0" collapsed="false">
      <c r="A49" s="37"/>
      <c r="B49" s="37"/>
      <c r="C49" s="37"/>
      <c r="D49" s="37"/>
      <c r="E49" s="37"/>
      <c r="F49" s="37"/>
      <c r="G49" s="37"/>
      <c r="H49" s="37"/>
      <c r="I49" s="37"/>
    </row>
    <row r="50" customFormat="false" ht="14.65" hidden="false" customHeight="false" outlineLevel="0" collapsed="false">
      <c r="A50" s="37"/>
      <c r="B50" s="37"/>
      <c r="C50" s="37"/>
      <c r="D50" s="37"/>
      <c r="E50" s="37"/>
      <c r="F50" s="37"/>
      <c r="G50" s="37"/>
      <c r="H50" s="37"/>
      <c r="I50" s="37"/>
    </row>
    <row r="51" customFormat="false" ht="14.65" hidden="false" customHeight="false" outlineLevel="0" collapsed="false">
      <c r="A51" s="37"/>
      <c r="B51" s="37"/>
      <c r="C51" s="37"/>
      <c r="D51" s="37"/>
      <c r="E51" s="37"/>
      <c r="F51" s="37"/>
      <c r="G51" s="37"/>
      <c r="H51" s="37"/>
      <c r="I51" s="37"/>
    </row>
    <row r="52" customFormat="false" ht="14.65" hidden="false" customHeight="false" outlineLevel="0" collapsed="false">
      <c r="A52" s="37"/>
      <c r="B52" s="37"/>
      <c r="C52" s="37"/>
      <c r="D52" s="37"/>
      <c r="E52" s="37"/>
      <c r="F52" s="37"/>
      <c r="G52" s="37"/>
      <c r="H52" s="37"/>
      <c r="I52" s="37"/>
    </row>
    <row r="53" customFormat="false" ht="14.65" hidden="false" customHeight="false" outlineLevel="0" collapsed="false">
      <c r="A53" s="37"/>
      <c r="B53" s="37"/>
      <c r="C53" s="37"/>
      <c r="D53" s="37"/>
      <c r="E53" s="37"/>
      <c r="F53" s="37"/>
      <c r="G53" s="37"/>
      <c r="H53" s="37"/>
      <c r="I53" s="37"/>
    </row>
    <row r="54" customFormat="false" ht="14.65" hidden="false" customHeight="false" outlineLevel="0" collapsed="false">
      <c r="A54" s="37"/>
      <c r="B54" s="37"/>
      <c r="C54" s="37"/>
      <c r="D54" s="37"/>
      <c r="E54" s="37"/>
      <c r="F54" s="37"/>
      <c r="G54" s="37"/>
      <c r="H54" s="37"/>
      <c r="I54" s="37"/>
    </row>
    <row r="55" customFormat="false" ht="14.65" hidden="false" customHeight="false" outlineLevel="0" collapsed="false">
      <c r="A55" s="37"/>
      <c r="B55" s="37"/>
      <c r="C55" s="37"/>
      <c r="D55" s="37"/>
      <c r="E55" s="37"/>
      <c r="F55" s="37"/>
      <c r="G55" s="37"/>
      <c r="H55" s="37"/>
      <c r="I55" s="37"/>
    </row>
    <row r="56" customFormat="false" ht="14.65" hidden="false" customHeight="false" outlineLevel="0" collapsed="false">
      <c r="A56" s="37"/>
      <c r="B56" s="37"/>
      <c r="C56" s="37"/>
      <c r="D56" s="37"/>
      <c r="E56" s="37"/>
      <c r="F56" s="37"/>
      <c r="G56" s="37"/>
      <c r="H56" s="37"/>
      <c r="I56" s="37"/>
    </row>
    <row r="57" customFormat="false" ht="14.65" hidden="false" customHeight="false" outlineLevel="0" collapsed="false">
      <c r="A57" s="37"/>
      <c r="B57" s="37"/>
      <c r="C57" s="37"/>
      <c r="D57" s="37"/>
      <c r="E57" s="37"/>
      <c r="F57" s="37"/>
      <c r="G57" s="37"/>
      <c r="H57" s="37"/>
      <c r="I57" s="37"/>
    </row>
    <row r="58" customFormat="false" ht="14.65" hidden="false" customHeight="false" outlineLevel="0" collapsed="false">
      <c r="A58" s="37"/>
      <c r="B58" s="37"/>
      <c r="C58" s="37"/>
      <c r="D58" s="37"/>
      <c r="E58" s="37"/>
      <c r="F58" s="37"/>
      <c r="G58" s="37"/>
      <c r="H58" s="37"/>
      <c r="I58" s="37"/>
    </row>
    <row r="59" customFormat="false" ht="14.65" hidden="false" customHeight="false" outlineLevel="0" collapsed="false">
      <c r="A59" s="37"/>
      <c r="B59" s="37"/>
      <c r="C59" s="37"/>
      <c r="D59" s="37"/>
      <c r="E59" s="37"/>
      <c r="F59" s="37"/>
      <c r="G59" s="37"/>
      <c r="H59" s="37"/>
      <c r="I59" s="37"/>
    </row>
    <row r="60" customFormat="false" ht="14.65" hidden="false" customHeight="false" outlineLevel="0" collapsed="false">
      <c r="A60" s="37"/>
      <c r="B60" s="37"/>
      <c r="C60" s="37"/>
      <c r="D60" s="37"/>
      <c r="E60" s="37"/>
      <c r="F60" s="37"/>
      <c r="G60" s="37"/>
      <c r="H60" s="37"/>
      <c r="I60" s="37"/>
    </row>
    <row r="61" customFormat="false" ht="14.65" hidden="false" customHeight="false" outlineLevel="0" collapsed="false">
      <c r="A61" s="37"/>
      <c r="B61" s="37"/>
      <c r="C61" s="37"/>
      <c r="D61" s="37"/>
      <c r="E61" s="37"/>
      <c r="F61" s="37"/>
      <c r="G61" s="37"/>
      <c r="H61" s="37"/>
      <c r="I61" s="37"/>
    </row>
    <row r="62" customFormat="false" ht="14.65" hidden="false" customHeight="false" outlineLevel="0" collapsed="false">
      <c r="A62" s="37"/>
      <c r="B62" s="37"/>
      <c r="C62" s="37"/>
      <c r="D62" s="37"/>
      <c r="E62" s="37"/>
      <c r="F62" s="37"/>
      <c r="G62" s="37"/>
      <c r="H62" s="37"/>
      <c r="I62" s="37"/>
    </row>
    <row r="63" customFormat="false" ht="14.65" hidden="false" customHeight="false" outlineLevel="0" collapsed="false">
      <c r="A63" s="37"/>
      <c r="B63" s="37"/>
      <c r="C63" s="37"/>
      <c r="D63" s="37"/>
      <c r="E63" s="37"/>
      <c r="F63" s="37"/>
      <c r="G63" s="37"/>
      <c r="H63" s="37"/>
      <c r="I63" s="37"/>
    </row>
    <row r="64" customFormat="false" ht="14.65" hidden="false" customHeight="false" outlineLevel="0" collapsed="false">
      <c r="A64" s="37"/>
      <c r="B64" s="37"/>
      <c r="C64" s="37"/>
      <c r="D64" s="37"/>
      <c r="E64" s="37"/>
      <c r="F64" s="37"/>
      <c r="G64" s="37"/>
      <c r="H64" s="37"/>
      <c r="I64" s="37"/>
    </row>
    <row r="65" customFormat="false" ht="14.65" hidden="false" customHeight="false" outlineLevel="0" collapsed="false">
      <c r="A65" s="37"/>
      <c r="B65" s="37"/>
      <c r="C65" s="37"/>
      <c r="D65" s="37"/>
      <c r="E65" s="37"/>
      <c r="F65" s="37"/>
      <c r="G65" s="37"/>
      <c r="H65" s="37"/>
      <c r="I65" s="37"/>
    </row>
    <row r="66" customFormat="false" ht="14.65" hidden="false" customHeight="false" outlineLevel="0" collapsed="false">
      <c r="A66" s="37"/>
      <c r="B66" s="37"/>
      <c r="C66" s="37"/>
      <c r="D66" s="37"/>
      <c r="E66" s="37"/>
      <c r="F66" s="37"/>
      <c r="G66" s="37"/>
      <c r="H66" s="37"/>
      <c r="I66" s="37"/>
    </row>
    <row r="67" customFormat="false" ht="14.65" hidden="false" customHeight="false" outlineLevel="0" collapsed="false">
      <c r="A67" s="37"/>
      <c r="B67" s="37"/>
      <c r="C67" s="37"/>
      <c r="D67" s="37"/>
      <c r="E67" s="37"/>
      <c r="F67" s="37"/>
      <c r="G67" s="37"/>
      <c r="H67" s="37"/>
      <c r="I67" s="37"/>
    </row>
    <row r="68" customFormat="false" ht="14.65" hidden="false" customHeight="false" outlineLevel="0" collapsed="false">
      <c r="A68" s="37"/>
      <c r="B68" s="37"/>
      <c r="C68" s="37"/>
      <c r="D68" s="37"/>
      <c r="E68" s="37"/>
      <c r="F68" s="37"/>
      <c r="G68" s="37"/>
      <c r="H68" s="37"/>
      <c r="I68" s="37"/>
    </row>
    <row r="69" customFormat="false" ht="14.65" hidden="false" customHeight="false" outlineLevel="0" collapsed="false">
      <c r="A69" s="37"/>
      <c r="B69" s="37"/>
      <c r="C69" s="37"/>
      <c r="D69" s="37"/>
      <c r="E69" s="37"/>
      <c r="F69" s="37"/>
      <c r="G69" s="37"/>
      <c r="H69" s="37"/>
      <c r="I69" s="37"/>
    </row>
    <row r="70" customFormat="false" ht="14.65" hidden="false" customHeight="false" outlineLevel="0" collapsed="false">
      <c r="A70" s="37"/>
      <c r="B70" s="37"/>
      <c r="C70" s="37"/>
      <c r="D70" s="37"/>
      <c r="E70" s="37"/>
      <c r="F70" s="37"/>
      <c r="G70" s="37"/>
      <c r="H70" s="37"/>
      <c r="I70" s="37"/>
    </row>
    <row r="71" customFormat="false" ht="14.65" hidden="false" customHeight="false" outlineLevel="0" collapsed="false">
      <c r="A71" s="37"/>
      <c r="B71" s="37"/>
      <c r="C71" s="37"/>
      <c r="D71" s="37"/>
      <c r="E71" s="37"/>
      <c r="F71" s="37"/>
      <c r="G71" s="37"/>
      <c r="H71" s="37"/>
      <c r="I71" s="37"/>
    </row>
    <row r="72" customFormat="false" ht="14.65" hidden="false" customHeight="false" outlineLevel="0" collapsed="false">
      <c r="A72" s="37"/>
      <c r="B72" s="37"/>
      <c r="C72" s="37"/>
      <c r="D72" s="37"/>
      <c r="E72" s="37"/>
      <c r="F72" s="37"/>
      <c r="G72" s="37"/>
      <c r="H72" s="37"/>
      <c r="I72" s="37"/>
    </row>
    <row r="73" customFormat="false" ht="14.65" hidden="false" customHeight="false" outlineLevel="0" collapsed="false">
      <c r="A73" s="37"/>
      <c r="B73" s="37"/>
      <c r="C73" s="37"/>
      <c r="D73" s="37"/>
      <c r="E73" s="37"/>
      <c r="F73" s="37"/>
      <c r="G73" s="37"/>
      <c r="H73" s="37"/>
      <c r="I73" s="37"/>
    </row>
    <row r="74" customFormat="false" ht="14.65" hidden="false" customHeight="false" outlineLevel="0" collapsed="false">
      <c r="A74" s="37"/>
      <c r="B74" s="37"/>
      <c r="C74" s="37"/>
      <c r="D74" s="37"/>
      <c r="E74" s="37"/>
      <c r="F74" s="37"/>
      <c r="G74" s="37"/>
      <c r="H74" s="37"/>
      <c r="I74" s="37"/>
    </row>
    <row r="75" customFormat="false" ht="14.65" hidden="false" customHeight="false" outlineLevel="0" collapsed="false">
      <c r="A75" s="37"/>
      <c r="B75" s="37"/>
      <c r="C75" s="37"/>
      <c r="D75" s="37"/>
      <c r="E75" s="37"/>
      <c r="F75" s="37"/>
      <c r="G75" s="37"/>
      <c r="H75" s="37"/>
      <c r="I75" s="37"/>
    </row>
    <row r="76" customFormat="false" ht="14.65" hidden="false" customHeight="false" outlineLevel="0" collapsed="false">
      <c r="A76" s="37"/>
      <c r="B76" s="37"/>
      <c r="C76" s="37"/>
      <c r="D76" s="37"/>
      <c r="E76" s="37"/>
      <c r="F76" s="37"/>
      <c r="G76" s="37"/>
      <c r="H76" s="37"/>
      <c r="I76" s="37"/>
    </row>
    <row r="77" customFormat="false" ht="14.65" hidden="false" customHeight="false" outlineLevel="0" collapsed="false">
      <c r="A77" s="37"/>
      <c r="B77" s="37"/>
      <c r="C77" s="37"/>
      <c r="D77" s="37"/>
      <c r="E77" s="37"/>
      <c r="F77" s="37"/>
      <c r="G77" s="37"/>
      <c r="H77" s="37"/>
      <c r="I77" s="37"/>
    </row>
    <row r="78" customFormat="false" ht="14.65" hidden="false" customHeight="false" outlineLevel="0" collapsed="false">
      <c r="A78" s="37"/>
      <c r="B78" s="37"/>
      <c r="C78" s="37"/>
      <c r="D78" s="37"/>
      <c r="E78" s="37"/>
      <c r="F78" s="37"/>
      <c r="G78" s="37"/>
      <c r="H78" s="37"/>
      <c r="I78" s="37"/>
    </row>
    <row r="79" customFormat="false" ht="14.65" hidden="false" customHeight="false" outlineLevel="0" collapsed="false">
      <c r="A79" s="37"/>
      <c r="B79" s="37"/>
      <c r="C79" s="37"/>
      <c r="D79" s="37"/>
      <c r="E79" s="37"/>
      <c r="F79" s="37"/>
      <c r="G79" s="37"/>
      <c r="H79" s="37"/>
      <c r="I79" s="37"/>
    </row>
    <row r="80" customFormat="false" ht="14.65" hidden="false" customHeight="false" outlineLevel="0" collapsed="false">
      <c r="A80" s="37"/>
      <c r="B80" s="37"/>
      <c r="C80" s="37"/>
      <c r="D80" s="37"/>
      <c r="E80" s="37"/>
      <c r="F80" s="37"/>
      <c r="G80" s="37"/>
      <c r="H80" s="37"/>
      <c r="I80" s="37"/>
    </row>
    <row r="81" customFormat="false" ht="14.65" hidden="false" customHeight="false" outlineLevel="0" collapsed="false">
      <c r="A81" s="37"/>
      <c r="B81" s="37"/>
      <c r="C81" s="37"/>
      <c r="D81" s="37"/>
      <c r="E81" s="37"/>
      <c r="F81" s="37"/>
      <c r="G81" s="37"/>
      <c r="H81" s="37"/>
      <c r="I81" s="37"/>
    </row>
    <row r="82" customFormat="false" ht="14.65" hidden="false" customHeight="false" outlineLevel="0" collapsed="false">
      <c r="A82" s="37"/>
      <c r="B82" s="37"/>
      <c r="C82" s="37"/>
      <c r="D82" s="37"/>
      <c r="E82" s="37"/>
      <c r="F82" s="37"/>
      <c r="G82" s="37"/>
      <c r="H82" s="37"/>
      <c r="I82" s="37"/>
    </row>
    <row r="83" customFormat="false" ht="14.65" hidden="false" customHeight="false" outlineLevel="0" collapsed="false">
      <c r="A83" s="37"/>
      <c r="B83" s="37"/>
      <c r="C83" s="37"/>
      <c r="D83" s="37"/>
      <c r="E83" s="37"/>
      <c r="F83" s="37"/>
      <c r="G83" s="37"/>
      <c r="H83" s="37"/>
      <c r="I83" s="37"/>
    </row>
    <row r="84" customFormat="false" ht="14.65" hidden="false" customHeight="false" outlineLevel="0" collapsed="false">
      <c r="A84" s="37"/>
      <c r="B84" s="37"/>
      <c r="C84" s="37"/>
      <c r="D84" s="37"/>
      <c r="E84" s="37"/>
      <c r="F84" s="37"/>
      <c r="G84" s="37"/>
      <c r="H84" s="37"/>
      <c r="I84" s="37"/>
    </row>
    <row r="85" customFormat="false" ht="31.5" hidden="true" customHeight="true" outlineLevel="0" collapsed="false">
      <c r="A85" s="37"/>
      <c r="B85" s="37"/>
      <c r="C85" s="37"/>
      <c r="D85" s="37"/>
      <c r="E85" s="37"/>
      <c r="F85" s="37"/>
      <c r="G85" s="37"/>
      <c r="H85" s="37"/>
      <c r="I85" s="37"/>
    </row>
    <row r="86" customFormat="false" ht="14.65" hidden="true" customHeight="false" outlineLevel="0" collapsed="false">
      <c r="A86" s="37"/>
      <c r="B86" s="37"/>
      <c r="C86" s="37"/>
      <c r="D86" s="37"/>
      <c r="E86" s="37"/>
      <c r="F86" s="37"/>
      <c r="G86" s="37"/>
      <c r="H86" s="37"/>
      <c r="I86" s="37"/>
    </row>
    <row r="87" customFormat="false" ht="14.65" hidden="true" customHeight="false" outlineLevel="0" collapsed="false">
      <c r="A87" s="37"/>
      <c r="B87" s="37"/>
      <c r="C87" s="37"/>
      <c r="D87" s="66" t="s">
        <v>65</v>
      </c>
      <c r="E87" s="37"/>
      <c r="F87" s="37"/>
      <c r="G87" s="66" t="s">
        <v>66</v>
      </c>
      <c r="H87" s="66" t="s">
        <v>67</v>
      </c>
      <c r="I87" s="66"/>
    </row>
    <row r="88" customFormat="false" ht="14.65" hidden="true" customHeight="false" outlineLevel="0" collapsed="false">
      <c r="A88" s="37"/>
      <c r="B88" s="37"/>
      <c r="C88" s="37"/>
      <c r="D88" s="66" t="str">
        <f aca="false">G88</f>
        <v>Entrada Manual Datos ----&gt;</v>
      </c>
      <c r="E88" s="37"/>
      <c r="F88" s="37"/>
      <c r="G88" s="67" t="s">
        <v>68</v>
      </c>
      <c r="H88" s="68" t="n">
        <f aca="false">IF(AND(J10&gt;0,J10&lt;100),J10,0)</f>
        <v>0</v>
      </c>
      <c r="I88" s="69" t="n">
        <v>1</v>
      </c>
    </row>
    <row r="89" customFormat="false" ht="14.65" hidden="true" customHeight="false" outlineLevel="0" collapsed="false">
      <c r="A89" s="37"/>
      <c r="B89" s="37"/>
      <c r="C89" s="37"/>
      <c r="D89" s="66" t="str">
        <f aca="false">G89</f>
        <v>A Coruña</v>
      </c>
      <c r="E89" s="37"/>
      <c r="F89" s="37"/>
      <c r="G89" s="67" t="s">
        <v>69</v>
      </c>
      <c r="H89" s="70" t="n">
        <v>4.71666666666667</v>
      </c>
      <c r="I89" s="69" t="n">
        <v>1</v>
      </c>
    </row>
    <row r="90" customFormat="false" ht="14.65" hidden="true" customHeight="false" outlineLevel="0" collapsed="false">
      <c r="A90" s="37"/>
      <c r="B90" s="37"/>
      <c r="C90" s="37"/>
      <c r="D90" s="66" t="str">
        <f aca="false">G90</f>
        <v>Albacete</v>
      </c>
      <c r="E90" s="37"/>
      <c r="F90" s="37"/>
      <c r="G90" s="67" t="s">
        <v>70</v>
      </c>
      <c r="H90" s="70" t="n">
        <v>5.45916666666667</v>
      </c>
      <c r="I90" s="69" t="n">
        <v>1</v>
      </c>
    </row>
    <row r="91" customFormat="false" ht="14.65" hidden="true" customHeight="false" outlineLevel="0" collapsed="false">
      <c r="A91" s="37"/>
      <c r="B91" s="37"/>
      <c r="C91" s="37"/>
      <c r="D91" s="66" t="str">
        <f aca="false">G91</f>
        <v>Algarve</v>
      </c>
      <c r="E91" s="37"/>
      <c r="F91" s="37"/>
      <c r="G91" s="67" t="s">
        <v>71</v>
      </c>
      <c r="H91" s="70" t="n">
        <v>5.9825</v>
      </c>
      <c r="I91" s="69" t="n">
        <v>1</v>
      </c>
    </row>
    <row r="92" customFormat="false" ht="14.65" hidden="true" customHeight="false" outlineLevel="0" collapsed="false">
      <c r="A92" s="37"/>
      <c r="B92" s="37"/>
      <c r="C92" s="37"/>
      <c r="D92" s="66" t="str">
        <f aca="false">G92</f>
        <v>Alenteio</v>
      </c>
      <c r="E92" s="37"/>
      <c r="F92" s="37"/>
      <c r="G92" s="67" t="s">
        <v>72</v>
      </c>
      <c r="H92" s="70" t="n">
        <v>5.0325</v>
      </c>
      <c r="I92" s="69"/>
    </row>
    <row r="93" customFormat="false" ht="14.65" hidden="true" customHeight="false" outlineLevel="0" collapsed="false">
      <c r="A93" s="37"/>
      <c r="B93" s="37"/>
      <c r="C93" s="37"/>
      <c r="D93" s="66" t="str">
        <f aca="false">G93</f>
        <v>Alicante</v>
      </c>
      <c r="E93" s="37"/>
      <c r="F93" s="37"/>
      <c r="G93" s="67" t="s">
        <v>73</v>
      </c>
      <c r="H93" s="70" t="n">
        <v>5.78</v>
      </c>
      <c r="I93" s="69"/>
    </row>
    <row r="94" customFormat="false" ht="14.65" hidden="true" customHeight="false" outlineLevel="0" collapsed="false">
      <c r="A94" s="37"/>
      <c r="B94" s="37"/>
      <c r="C94" s="37"/>
      <c r="D94" s="66" t="str">
        <f aca="false">G94</f>
        <v>Almeria</v>
      </c>
      <c r="E94" s="37"/>
      <c r="F94" s="37"/>
      <c r="G94" s="67" t="s">
        <v>74</v>
      </c>
      <c r="H94" s="70" t="n">
        <v>6.02166666666667</v>
      </c>
      <c r="I94" s="69"/>
    </row>
    <row r="95" customFormat="false" ht="14.65" hidden="true" customHeight="false" outlineLevel="0" collapsed="false">
      <c r="A95" s="37"/>
      <c r="B95" s="37"/>
      <c r="C95" s="37"/>
      <c r="D95" s="66" t="str">
        <f aca="false">G95</f>
        <v>Avila</v>
      </c>
      <c r="E95" s="37"/>
      <c r="F95" s="37"/>
      <c r="G95" s="67" t="s">
        <v>75</v>
      </c>
      <c r="H95" s="70" t="n">
        <v>4.94333333333333</v>
      </c>
      <c r="I95" s="69"/>
    </row>
    <row r="96" customFormat="false" ht="14.65" hidden="true" customHeight="false" outlineLevel="0" collapsed="false">
      <c r="A96" s="37"/>
      <c r="B96" s="37"/>
      <c r="C96" s="37"/>
      <c r="D96" s="66" t="str">
        <f aca="false">G96</f>
        <v>Badajoz</v>
      </c>
      <c r="E96" s="37"/>
      <c r="F96" s="37"/>
      <c r="G96" s="67" t="s">
        <v>76</v>
      </c>
      <c r="H96" s="70" t="n">
        <v>5.725</v>
      </c>
      <c r="I96" s="69"/>
    </row>
    <row r="97" customFormat="false" ht="14.65" hidden="true" customHeight="false" outlineLevel="0" collapsed="false">
      <c r="A97" s="37"/>
      <c r="B97" s="37"/>
      <c r="C97" s="37"/>
      <c r="D97" s="66" t="str">
        <f aca="false">G97</f>
        <v>Barcelona</v>
      </c>
      <c r="E97" s="37"/>
      <c r="F97" s="37"/>
      <c r="G97" s="67" t="s">
        <v>77</v>
      </c>
      <c r="H97" s="70" t="n">
        <v>5.45916666666667</v>
      </c>
      <c r="I97" s="69"/>
    </row>
    <row r="98" customFormat="false" ht="14.65" hidden="true" customHeight="false" outlineLevel="0" collapsed="false">
      <c r="A98" s="37"/>
      <c r="B98" s="37"/>
      <c r="C98" s="37"/>
      <c r="D98" s="66" t="str">
        <f aca="false">G98</f>
        <v>Bilbao</v>
      </c>
      <c r="E98" s="37"/>
      <c r="F98" s="37"/>
      <c r="G98" s="67" t="s">
        <v>78</v>
      </c>
      <c r="H98" s="70" t="n">
        <v>4.08833333333333</v>
      </c>
      <c r="I98" s="69"/>
    </row>
    <row r="99" customFormat="false" ht="14.65" hidden="true" customHeight="false" outlineLevel="0" collapsed="false">
      <c r="A99" s="37"/>
      <c r="B99" s="37"/>
      <c r="C99" s="37"/>
      <c r="D99" s="66" t="str">
        <f aca="false">G99</f>
        <v>Burgos</v>
      </c>
      <c r="E99" s="37"/>
      <c r="F99" s="37"/>
      <c r="G99" s="67" t="s">
        <v>79</v>
      </c>
      <c r="H99" s="70" t="n">
        <v>4.78916666666667</v>
      </c>
      <c r="I99" s="69"/>
    </row>
    <row r="100" customFormat="false" ht="14.65" hidden="true" customHeight="false" outlineLevel="0" collapsed="false">
      <c r="A100" s="37"/>
      <c r="B100" s="37"/>
      <c r="C100" s="37"/>
      <c r="D100" s="66" t="str">
        <f aca="false">G100</f>
        <v>Caceres</v>
      </c>
      <c r="E100" s="37"/>
      <c r="F100" s="37"/>
      <c r="G100" s="67" t="s">
        <v>80</v>
      </c>
      <c r="H100" s="70" t="n">
        <v>5.66416666666667</v>
      </c>
      <c r="I100" s="69"/>
    </row>
    <row r="101" customFormat="false" ht="14.65" hidden="true" customHeight="false" outlineLevel="0" collapsed="false">
      <c r="A101" s="37"/>
      <c r="B101" s="37"/>
      <c r="C101" s="37"/>
      <c r="D101" s="66" t="str">
        <f aca="false">G101</f>
        <v>Cadiz</v>
      </c>
      <c r="E101" s="37"/>
      <c r="F101" s="37"/>
      <c r="G101" s="67" t="s">
        <v>81</v>
      </c>
      <c r="H101" s="70" t="n">
        <v>5.93333333333333</v>
      </c>
      <c r="I101" s="69"/>
    </row>
    <row r="102" customFormat="false" ht="14.65" hidden="true" customHeight="false" outlineLevel="0" collapsed="false">
      <c r="A102" s="37"/>
      <c r="B102" s="37"/>
      <c r="C102" s="37"/>
      <c r="D102" s="66" t="str">
        <f aca="false">G102</f>
        <v>Cantabria</v>
      </c>
      <c r="E102" s="37"/>
      <c r="F102" s="37"/>
      <c r="G102" s="67" t="s">
        <v>82</v>
      </c>
      <c r="H102" s="70" t="n">
        <v>3.82166666666667</v>
      </c>
      <c r="I102" s="69"/>
    </row>
    <row r="103" customFormat="false" ht="14.65" hidden="true" customHeight="false" outlineLevel="0" collapsed="false">
      <c r="A103" s="37"/>
      <c r="B103" s="37"/>
      <c r="C103" s="37"/>
      <c r="D103" s="66" t="str">
        <f aca="false">G103</f>
        <v>Castellon</v>
      </c>
      <c r="E103" s="37"/>
      <c r="F103" s="37"/>
      <c r="G103" s="67" t="s">
        <v>83</v>
      </c>
      <c r="H103" s="70" t="n">
        <v>5.63</v>
      </c>
      <c r="I103" s="69"/>
    </row>
    <row r="104" customFormat="false" ht="14.65" hidden="true" customHeight="false" outlineLevel="0" collapsed="false">
      <c r="A104" s="37"/>
      <c r="B104" s="37"/>
      <c r="C104" s="37"/>
      <c r="D104" s="66" t="str">
        <f aca="false">G104</f>
        <v>Ciudad Real</v>
      </c>
      <c r="E104" s="37"/>
      <c r="F104" s="37"/>
      <c r="G104" s="67" t="s">
        <v>84</v>
      </c>
      <c r="H104" s="71" t="n">
        <v>5.59416666666667</v>
      </c>
      <c r="I104" s="69"/>
    </row>
    <row r="105" customFormat="false" ht="14.65" hidden="true" customHeight="false" outlineLevel="0" collapsed="false">
      <c r="A105" s="37"/>
      <c r="B105" s="37"/>
      <c r="C105" s="37"/>
      <c r="D105" s="66" t="str">
        <f aca="false">G105</f>
        <v>Cordoba</v>
      </c>
      <c r="E105" s="37"/>
      <c r="F105" s="37"/>
      <c r="G105" s="67" t="s">
        <v>85</v>
      </c>
      <c r="H105" s="70" t="n">
        <v>5.73166666666667</v>
      </c>
      <c r="I105" s="69"/>
    </row>
    <row r="106" customFormat="false" ht="14.65" hidden="true" customHeight="false" outlineLevel="0" collapsed="false">
      <c r="A106" s="37"/>
      <c r="B106" s="37"/>
      <c r="C106" s="37"/>
      <c r="D106" s="66" t="str">
        <f aca="false">G106</f>
        <v>Cuenca</v>
      </c>
      <c r="E106" s="37"/>
      <c r="F106" s="37"/>
      <c r="G106" s="67" t="s">
        <v>86</v>
      </c>
      <c r="H106" s="70" t="n">
        <v>5.315</v>
      </c>
      <c r="I106" s="69"/>
    </row>
    <row r="107" customFormat="false" ht="14.65" hidden="true" customHeight="false" outlineLevel="0" collapsed="false">
      <c r="A107" s="37"/>
      <c r="B107" s="37"/>
      <c r="C107" s="37"/>
      <c r="D107" s="66" t="str">
        <f aca="false">G107</f>
        <v>Faro</v>
      </c>
      <c r="E107" s="37"/>
      <c r="F107" s="37"/>
      <c r="G107" s="67" t="s">
        <v>87</v>
      </c>
      <c r="H107" s="70" t="n">
        <v>6.085</v>
      </c>
      <c r="I107" s="69"/>
    </row>
    <row r="108" customFormat="false" ht="14.65" hidden="true" customHeight="false" outlineLevel="0" collapsed="false">
      <c r="A108" s="37"/>
      <c r="B108" s="37"/>
      <c r="C108" s="37"/>
      <c r="D108" s="66" t="str">
        <f aca="false">G108</f>
        <v>Gerona</v>
      </c>
      <c r="E108" s="37"/>
      <c r="F108" s="37"/>
      <c r="G108" s="67" t="s">
        <v>88</v>
      </c>
      <c r="H108" s="70" t="n">
        <v>5.2725</v>
      </c>
      <c r="I108" s="69"/>
      <c r="J108" s="0" t="n">
        <f aca="false">90-J11-(23.45)</f>
        <v>24.4</v>
      </c>
    </row>
    <row r="109" customFormat="false" ht="14.65" hidden="true" customHeight="false" outlineLevel="0" collapsed="false">
      <c r="A109" s="37"/>
      <c r="B109" s="37"/>
      <c r="C109" s="37"/>
      <c r="D109" s="66" t="str">
        <f aca="false">G109</f>
        <v>Granada</v>
      </c>
      <c r="E109" s="37"/>
      <c r="F109" s="37"/>
      <c r="G109" s="67" t="s">
        <v>89</v>
      </c>
      <c r="H109" s="70" t="n">
        <v>5.86916666666667</v>
      </c>
      <c r="I109" s="69"/>
      <c r="J109" s="0" t="n">
        <f aca="false">SIN(H23*(PI()/180)-J12*(PI()/180))</f>
        <v>0.466286284810521</v>
      </c>
    </row>
    <row r="110" customFormat="false" ht="14.65" hidden="true" customHeight="false" outlineLevel="0" collapsed="false">
      <c r="A110" s="37"/>
      <c r="B110" s="37"/>
      <c r="C110" s="37"/>
      <c r="D110" s="66" t="str">
        <f aca="false">G110</f>
        <v>Granada</v>
      </c>
      <c r="E110" s="37"/>
      <c r="F110" s="37"/>
      <c r="G110" s="67" t="s">
        <v>89</v>
      </c>
      <c r="H110" s="70" t="n">
        <v>5.86916666666667</v>
      </c>
      <c r="I110" s="69"/>
      <c r="J110" s="0" t="n">
        <f aca="false">COS(H23*(PI()/180)-J12*(PI()/180))</f>
        <v>0.884633879408652</v>
      </c>
    </row>
    <row r="111" customFormat="false" ht="14.65" hidden="true" customHeight="false" outlineLevel="0" collapsed="false">
      <c r="A111" s="37"/>
      <c r="B111" s="37"/>
      <c r="C111" s="37"/>
      <c r="D111" s="66" t="str">
        <f aca="false">G111</f>
        <v>Guadalajara</v>
      </c>
      <c r="E111" s="37"/>
      <c r="F111" s="37"/>
      <c r="G111" s="67" t="s">
        <v>90</v>
      </c>
      <c r="H111" s="70" t="n">
        <v>5.49833333333333</v>
      </c>
      <c r="I111" s="69"/>
      <c r="J111" s="0" t="n">
        <f aca="false">TAN(J108*(PI()/180)+J12*(PI()/180))</f>
        <v>0.563471041607968</v>
      </c>
    </row>
    <row r="112" customFormat="false" ht="14.65" hidden="true" customHeight="false" outlineLevel="0" collapsed="false">
      <c r="A112" s="37"/>
      <c r="B112" s="37"/>
      <c r="C112" s="37"/>
      <c r="D112" s="66" t="str">
        <f aca="false">G112</f>
        <v>Huelva</v>
      </c>
      <c r="E112" s="37"/>
      <c r="F112" s="37"/>
      <c r="G112" s="67" t="s">
        <v>91</v>
      </c>
      <c r="H112" s="70" t="n">
        <v>5.975</v>
      </c>
      <c r="I112" s="69"/>
      <c r="J112" s="0" t="n">
        <f aca="false">J13*(J109/J111+J110)</f>
        <v>2.70521078019668</v>
      </c>
    </row>
    <row r="113" customFormat="false" ht="14.65" hidden="true" customHeight="false" outlineLevel="0" collapsed="false">
      <c r="A113" s="37"/>
      <c r="B113" s="37"/>
      <c r="C113" s="37"/>
      <c r="D113" s="66" t="str">
        <f aca="false">G113</f>
        <v>Huesca</v>
      </c>
      <c r="E113" s="37"/>
      <c r="F113" s="37"/>
      <c r="G113" s="67" t="s">
        <v>92</v>
      </c>
      <c r="H113" s="70" t="n">
        <v>5.595</v>
      </c>
      <c r="I113" s="69"/>
      <c r="J113" s="0" t="n">
        <f aca="false">J110*J13</f>
        <v>1.39772152946567</v>
      </c>
    </row>
    <row r="114" customFormat="false" ht="14.65" hidden="true" customHeight="false" outlineLevel="0" collapsed="false">
      <c r="A114" s="37"/>
      <c r="B114" s="37"/>
      <c r="C114" s="37"/>
      <c r="D114" s="66" t="str">
        <f aca="false">G114</f>
        <v>Ibiza</v>
      </c>
      <c r="E114" s="37"/>
      <c r="F114" s="37"/>
      <c r="G114" s="67" t="s">
        <v>93</v>
      </c>
      <c r="H114" s="70" t="n">
        <v>5.83166666666667</v>
      </c>
      <c r="I114" s="69"/>
    </row>
    <row r="115" customFormat="false" ht="14.65" hidden="true" customHeight="false" outlineLevel="0" collapsed="false">
      <c r="A115" s="37"/>
      <c r="B115" s="37"/>
      <c r="C115" s="37"/>
      <c r="D115" s="66" t="str">
        <f aca="false">G115</f>
        <v>Jaen</v>
      </c>
      <c r="E115" s="37"/>
      <c r="F115" s="37"/>
      <c r="G115" s="67" t="s">
        <v>94</v>
      </c>
      <c r="H115" s="70" t="n">
        <v>5.855</v>
      </c>
      <c r="I115" s="69"/>
    </row>
    <row r="116" customFormat="false" ht="14.65" hidden="true" customHeight="false" outlineLevel="0" collapsed="false">
      <c r="A116" s="37"/>
      <c r="B116" s="37"/>
      <c r="C116" s="37"/>
      <c r="D116" s="66" t="str">
        <f aca="false">G116</f>
        <v>Leon</v>
      </c>
      <c r="E116" s="37"/>
      <c r="F116" s="37"/>
      <c r="G116" s="67" t="s">
        <v>95</v>
      </c>
      <c r="H116" s="70" t="n">
        <v>5.35416666666667</v>
      </c>
      <c r="I116" s="69"/>
    </row>
    <row r="117" customFormat="false" ht="14.65" hidden="true" customHeight="false" outlineLevel="0" collapsed="false">
      <c r="A117" s="37"/>
      <c r="B117" s="37"/>
      <c r="C117" s="37"/>
      <c r="D117" s="66" t="str">
        <f aca="false">G117</f>
        <v>Lerida</v>
      </c>
      <c r="E117" s="37"/>
      <c r="F117" s="37"/>
      <c r="G117" s="67" t="s">
        <v>96</v>
      </c>
      <c r="H117" s="70" t="n">
        <v>5.48666666666667</v>
      </c>
      <c r="I117" s="69"/>
    </row>
    <row r="118" customFormat="false" ht="14.65" hidden="true" customHeight="false" outlineLevel="0" collapsed="false">
      <c r="A118" s="37"/>
      <c r="B118" s="37"/>
      <c r="C118" s="37"/>
      <c r="D118" s="66" t="str">
        <f aca="false">G118</f>
        <v>Lerida</v>
      </c>
      <c r="E118" s="37"/>
      <c r="F118" s="37"/>
      <c r="G118" s="67" t="s">
        <v>96</v>
      </c>
      <c r="H118" s="70" t="n">
        <v>5.48666666666667</v>
      </c>
      <c r="I118" s="69"/>
    </row>
    <row r="119" customFormat="false" ht="14.65" hidden="true" customHeight="false" outlineLevel="0" collapsed="false">
      <c r="A119" s="37"/>
      <c r="B119" s="37"/>
      <c r="C119" s="37"/>
      <c r="D119" s="66" t="str">
        <f aca="false">G119</f>
        <v>Lisboa</v>
      </c>
      <c r="E119" s="37"/>
      <c r="F119" s="37"/>
      <c r="G119" s="67" t="s">
        <v>97</v>
      </c>
      <c r="H119" s="70" t="n">
        <v>5.445</v>
      </c>
      <c r="I119" s="69"/>
    </row>
    <row r="120" customFormat="false" ht="14.65" hidden="true" customHeight="false" outlineLevel="0" collapsed="false">
      <c r="A120" s="37"/>
      <c r="B120" s="37"/>
      <c r="C120" s="37"/>
      <c r="D120" s="66" t="str">
        <f aca="false">G120</f>
        <v>Lanzarote</v>
      </c>
      <c r="E120" s="37"/>
      <c r="F120" s="37"/>
      <c r="G120" s="67" t="s">
        <v>98</v>
      </c>
      <c r="H120" s="70" t="n">
        <v>6.2425</v>
      </c>
      <c r="I120" s="69"/>
    </row>
    <row r="121" customFormat="false" ht="14.65" hidden="true" customHeight="false" outlineLevel="0" collapsed="false">
      <c r="A121" s="37"/>
      <c r="B121" s="37"/>
      <c r="C121" s="37"/>
      <c r="D121" s="66" t="str">
        <f aca="false">G121</f>
        <v>Las Palmas</v>
      </c>
      <c r="E121" s="37"/>
      <c r="F121" s="37"/>
      <c r="G121" s="67" t="s">
        <v>99</v>
      </c>
      <c r="H121" s="70" t="n">
        <v>5.47666666666667</v>
      </c>
      <c r="I121" s="69"/>
    </row>
    <row r="122" customFormat="false" ht="14.65" hidden="true" customHeight="false" outlineLevel="0" collapsed="false">
      <c r="A122" s="37"/>
      <c r="B122" s="37"/>
      <c r="C122" s="37"/>
      <c r="D122" s="66" t="str">
        <f aca="false">G122</f>
        <v>Logroño</v>
      </c>
      <c r="E122" s="37"/>
      <c r="F122" s="37"/>
      <c r="G122" s="67" t="s">
        <v>100</v>
      </c>
      <c r="H122" s="70" t="n">
        <v>4.73916666666667</v>
      </c>
      <c r="I122" s="69"/>
    </row>
    <row r="123" customFormat="false" ht="14.65" hidden="true" customHeight="false" outlineLevel="0" collapsed="false">
      <c r="A123" s="37"/>
      <c r="B123" s="37"/>
      <c r="C123" s="37"/>
      <c r="D123" s="66" t="str">
        <f aca="false">G123</f>
        <v>Leon</v>
      </c>
      <c r="E123" s="37"/>
      <c r="F123" s="37"/>
      <c r="G123" s="67" t="s">
        <v>95</v>
      </c>
      <c r="H123" s="70" t="n">
        <v>5.40416666666667</v>
      </c>
      <c r="I123" s="69"/>
    </row>
    <row r="124" customFormat="false" ht="14.65" hidden="true" customHeight="false" outlineLevel="0" collapsed="false">
      <c r="A124" s="37"/>
      <c r="B124" s="37"/>
      <c r="C124" s="37"/>
      <c r="D124" s="66" t="str">
        <f aca="false">G124</f>
        <v>Lerida</v>
      </c>
      <c r="E124" s="37"/>
      <c r="F124" s="37"/>
      <c r="G124" s="67" t="s">
        <v>96</v>
      </c>
      <c r="H124" s="70" t="n">
        <v>5.29</v>
      </c>
      <c r="I124" s="69"/>
    </row>
    <row r="125" customFormat="false" ht="14.65" hidden="true" customHeight="false" outlineLevel="0" collapsed="false">
      <c r="A125" s="37"/>
      <c r="B125" s="37"/>
      <c r="C125" s="37"/>
      <c r="D125" s="66" t="str">
        <f aca="false">G125</f>
        <v>Lugo</v>
      </c>
      <c r="E125" s="37"/>
      <c r="F125" s="37"/>
      <c r="G125" s="67" t="s">
        <v>101</v>
      </c>
      <c r="H125" s="70" t="n">
        <v>4.495</v>
      </c>
      <c r="I125" s="69"/>
    </row>
    <row r="126" customFormat="false" ht="14.65" hidden="true" customHeight="false" outlineLevel="0" collapsed="false">
      <c r="A126" s="37"/>
      <c r="B126" s="37"/>
      <c r="C126" s="37"/>
      <c r="D126" s="66" t="str">
        <f aca="false">G126</f>
        <v>Madrid</v>
      </c>
      <c r="E126" s="37"/>
      <c r="F126" s="37"/>
      <c r="G126" s="67" t="s">
        <v>102</v>
      </c>
      <c r="H126" s="70" t="n">
        <v>5.60333333333333</v>
      </c>
      <c r="I126" s="69"/>
    </row>
    <row r="127" customFormat="false" ht="14.65" hidden="true" customHeight="false" outlineLevel="0" collapsed="false">
      <c r="A127" s="37"/>
      <c r="B127" s="37"/>
      <c r="C127" s="37"/>
      <c r="D127" s="66" t="str">
        <f aca="false">G127</f>
        <v>Malaga</v>
      </c>
      <c r="E127" s="37"/>
      <c r="F127" s="37"/>
      <c r="G127" s="67" t="s">
        <v>103</v>
      </c>
      <c r="H127" s="70" t="n">
        <v>5.885</v>
      </c>
      <c r="I127" s="69"/>
    </row>
    <row r="128" customFormat="false" ht="14.65" hidden="true" customHeight="false" outlineLevel="0" collapsed="false">
      <c r="A128" s="37"/>
      <c r="B128" s="37"/>
      <c r="C128" s="37"/>
      <c r="D128" s="66" t="str">
        <f aca="false">G128</f>
        <v>Mallorca</v>
      </c>
      <c r="E128" s="37"/>
      <c r="F128" s="37"/>
      <c r="G128" s="67" t="s">
        <v>104</v>
      </c>
      <c r="H128" s="70" t="n">
        <v>5.58916666666667</v>
      </c>
      <c r="I128" s="69"/>
    </row>
    <row r="129" customFormat="false" ht="14.65" hidden="true" customHeight="false" outlineLevel="0" collapsed="false">
      <c r="A129" s="37"/>
      <c r="B129" s="37"/>
      <c r="C129" s="37"/>
      <c r="D129" s="66" t="str">
        <f aca="false">G129</f>
        <v>Menorca</v>
      </c>
      <c r="E129" s="37"/>
      <c r="F129" s="37"/>
      <c r="G129" s="67" t="s">
        <v>105</v>
      </c>
      <c r="H129" s="70" t="n">
        <v>5.72166666666667</v>
      </c>
      <c r="I129" s="69"/>
    </row>
    <row r="130" customFormat="false" ht="14.65" hidden="true" customHeight="false" outlineLevel="0" collapsed="false">
      <c r="A130" s="37"/>
      <c r="B130" s="37"/>
      <c r="C130" s="37"/>
      <c r="D130" s="66" t="str">
        <f aca="false">G130</f>
        <v>Murcia</v>
      </c>
      <c r="E130" s="37"/>
      <c r="F130" s="37"/>
      <c r="G130" s="67" t="s">
        <v>106</v>
      </c>
      <c r="H130" s="70" t="n">
        <v>5.7425</v>
      </c>
      <c r="I130" s="69"/>
    </row>
    <row r="131" customFormat="false" ht="14.65" hidden="true" customHeight="false" outlineLevel="0" collapsed="false">
      <c r="A131" s="37"/>
      <c r="B131" s="37"/>
      <c r="C131" s="37"/>
      <c r="D131" s="66" t="str">
        <f aca="false">G131</f>
        <v>Orense</v>
      </c>
      <c r="E131" s="37"/>
      <c r="F131" s="37"/>
      <c r="G131" s="67" t="s">
        <v>107</v>
      </c>
      <c r="H131" s="70" t="n">
        <v>4.92666666666667</v>
      </c>
      <c r="I131" s="69"/>
    </row>
    <row r="132" customFormat="false" ht="14.65" hidden="true" customHeight="false" outlineLevel="0" collapsed="false">
      <c r="A132" s="37"/>
      <c r="B132" s="37"/>
      <c r="C132" s="37"/>
      <c r="D132" s="66" t="str">
        <f aca="false">G132</f>
        <v>oviedo</v>
      </c>
      <c r="E132" s="37"/>
      <c r="F132" s="37"/>
      <c r="G132" s="67" t="s">
        <v>108</v>
      </c>
      <c r="H132" s="70" t="n">
        <v>4.34833333333333</v>
      </c>
      <c r="I132" s="69"/>
    </row>
    <row r="133" customFormat="false" ht="14.65" hidden="true" customHeight="false" outlineLevel="0" collapsed="false">
      <c r="A133" s="37"/>
      <c r="B133" s="37"/>
      <c r="C133" s="37"/>
      <c r="D133" s="66" t="str">
        <f aca="false">G133</f>
        <v>Palencia</v>
      </c>
      <c r="E133" s="37"/>
      <c r="F133" s="37"/>
      <c r="G133" s="67" t="s">
        <v>109</v>
      </c>
      <c r="H133" s="70" t="n">
        <v>5.17916666666667</v>
      </c>
      <c r="I133" s="69"/>
    </row>
    <row r="134" customFormat="false" ht="14.65" hidden="true" customHeight="false" outlineLevel="0" collapsed="false">
      <c r="A134" s="37"/>
      <c r="B134" s="37"/>
      <c r="C134" s="37"/>
      <c r="D134" s="66" t="str">
        <f aca="false">G134</f>
        <v>Pamplona</v>
      </c>
      <c r="E134" s="37"/>
      <c r="F134" s="37"/>
      <c r="G134" s="67" t="s">
        <v>110</v>
      </c>
      <c r="H134" s="70" t="n">
        <v>4.68083333333333</v>
      </c>
      <c r="I134" s="69"/>
    </row>
    <row r="135" customFormat="false" ht="14.65" hidden="true" customHeight="false" outlineLevel="0" collapsed="false">
      <c r="A135" s="37"/>
      <c r="B135" s="37"/>
      <c r="C135" s="37"/>
      <c r="D135" s="66" t="str">
        <f aca="false">G135</f>
        <v>Pontevedra</v>
      </c>
      <c r="E135" s="37"/>
      <c r="F135" s="37"/>
      <c r="G135" s="67" t="s">
        <v>111</v>
      </c>
      <c r="H135" s="70" t="n">
        <v>5.0025</v>
      </c>
      <c r="I135" s="69"/>
    </row>
    <row r="136" customFormat="false" ht="14.65" hidden="true" customHeight="false" outlineLevel="0" collapsed="false">
      <c r="A136" s="37"/>
      <c r="B136" s="37"/>
      <c r="C136" s="37"/>
      <c r="D136" s="66" t="str">
        <f aca="false">G136</f>
        <v>Porto</v>
      </c>
      <c r="E136" s="37"/>
      <c r="F136" s="37"/>
      <c r="G136" s="67" t="s">
        <v>112</v>
      </c>
      <c r="H136" s="70" t="n">
        <v>5.41166666666667</v>
      </c>
      <c r="I136" s="69"/>
    </row>
    <row r="137" customFormat="false" ht="14.65" hidden="true" customHeight="false" outlineLevel="0" collapsed="false">
      <c r="A137" s="37"/>
      <c r="B137" s="37"/>
      <c r="C137" s="37"/>
      <c r="D137" s="66" t="str">
        <f aca="false">G137</f>
        <v>Salamanca</v>
      </c>
      <c r="E137" s="37"/>
      <c r="F137" s="37"/>
      <c r="G137" s="67" t="s">
        <v>113</v>
      </c>
      <c r="H137" s="70" t="n">
        <v>5.35416666666667</v>
      </c>
      <c r="I137" s="69"/>
    </row>
    <row r="138" customFormat="false" ht="14.65" hidden="true" customHeight="false" outlineLevel="0" collapsed="false">
      <c r="A138" s="37"/>
      <c r="B138" s="37"/>
      <c r="C138" s="37"/>
      <c r="D138" s="66" t="str">
        <f aca="false">G138</f>
        <v>Sevila</v>
      </c>
      <c r="E138" s="37"/>
      <c r="F138" s="37"/>
      <c r="G138" s="67" t="s">
        <v>114</v>
      </c>
      <c r="H138" s="70" t="n">
        <v>5.87416666666667</v>
      </c>
      <c r="I138" s="69"/>
    </row>
    <row r="139" customFormat="false" ht="14.65" hidden="true" customHeight="false" outlineLevel="0" collapsed="false">
      <c r="A139" s="37"/>
      <c r="B139" s="37"/>
      <c r="C139" s="37"/>
      <c r="D139" s="66" t="str">
        <f aca="false">G139</f>
        <v>Soria</v>
      </c>
      <c r="E139" s="37"/>
      <c r="F139" s="37"/>
      <c r="G139" s="67" t="s">
        <v>115</v>
      </c>
      <c r="H139" s="70" t="n">
        <v>5.25833333333333</v>
      </c>
      <c r="I139" s="69"/>
    </row>
    <row r="140" customFormat="false" ht="14.65" hidden="true" customHeight="false" outlineLevel="0" collapsed="false">
      <c r="A140" s="37"/>
      <c r="B140" s="37"/>
      <c r="C140" s="37"/>
      <c r="D140" s="66" t="str">
        <f aca="false">G140</f>
        <v>Tarragona</v>
      </c>
      <c r="E140" s="37"/>
      <c r="F140" s="37"/>
      <c r="G140" s="67" t="s">
        <v>116</v>
      </c>
      <c r="H140" s="70" t="n">
        <v>5.54333333333333</v>
      </c>
      <c r="I140" s="69"/>
    </row>
    <row r="141" customFormat="false" ht="14.65" hidden="true" customHeight="false" outlineLevel="0" collapsed="false">
      <c r="A141" s="37"/>
      <c r="B141" s="37"/>
      <c r="C141" s="37"/>
      <c r="D141" s="66" t="str">
        <f aca="false">G141</f>
        <v>Tenerife</v>
      </c>
      <c r="E141" s="37"/>
      <c r="F141" s="37"/>
      <c r="G141" s="67" t="s">
        <v>117</v>
      </c>
      <c r="H141" s="70" t="n">
        <v>6.28566666666667</v>
      </c>
      <c r="I141" s="69"/>
    </row>
    <row r="142" customFormat="false" ht="14.65" hidden="true" customHeight="false" outlineLevel="0" collapsed="false">
      <c r="A142" s="37"/>
      <c r="B142" s="37"/>
      <c r="C142" s="37"/>
      <c r="D142" s="66" t="str">
        <f aca="false">G142</f>
        <v>Teruel</v>
      </c>
      <c r="E142" s="37"/>
      <c r="F142" s="37"/>
      <c r="G142" s="67" t="s">
        <v>118</v>
      </c>
      <c r="H142" s="70" t="n">
        <v>5.28666666666667</v>
      </c>
      <c r="I142" s="69"/>
    </row>
    <row r="143" customFormat="false" ht="14.65" hidden="true" customHeight="false" outlineLevel="0" collapsed="false">
      <c r="A143" s="37"/>
      <c r="B143" s="37"/>
      <c r="C143" s="37"/>
      <c r="D143" s="66" t="str">
        <f aca="false">G143</f>
        <v>Toledo</v>
      </c>
      <c r="E143" s="37"/>
      <c r="F143" s="37"/>
      <c r="G143" s="67" t="s">
        <v>119</v>
      </c>
      <c r="H143" s="71" t="n">
        <v>5.50916666666667</v>
      </c>
      <c r="I143" s="69"/>
    </row>
    <row r="144" customFormat="false" ht="14.65" hidden="true" customHeight="false" outlineLevel="0" collapsed="false">
      <c r="A144" s="37"/>
      <c r="B144" s="37"/>
      <c r="C144" s="37"/>
      <c r="D144" s="66" t="str">
        <f aca="false">G144</f>
        <v>Valencia</v>
      </c>
      <c r="E144" s="37"/>
      <c r="F144" s="37"/>
      <c r="G144" s="67" t="s">
        <v>120</v>
      </c>
      <c r="H144" s="70" t="n">
        <v>5.84</v>
      </c>
      <c r="I144" s="69"/>
    </row>
    <row r="145" customFormat="false" ht="14.65" hidden="true" customHeight="false" outlineLevel="0" collapsed="false">
      <c r="A145" s="37"/>
      <c r="B145" s="37"/>
      <c r="C145" s="37"/>
      <c r="D145" s="66" t="str">
        <f aca="false">G145</f>
        <v>Valladolid</v>
      </c>
      <c r="E145" s="37"/>
      <c r="F145" s="37"/>
      <c r="G145" s="67" t="s">
        <v>121</v>
      </c>
      <c r="H145" s="70" t="n">
        <v>5.23083333333333</v>
      </c>
      <c r="I145" s="72"/>
    </row>
    <row r="146" customFormat="false" ht="14.65" hidden="true" customHeight="false" outlineLevel="0" collapsed="false">
      <c r="A146" s="37"/>
      <c r="B146" s="37"/>
      <c r="C146" s="37"/>
      <c r="D146" s="66" t="str">
        <f aca="false">G146</f>
        <v>Vitoria</v>
      </c>
      <c r="E146" s="37"/>
      <c r="F146" s="37"/>
      <c r="G146" s="67" t="s">
        <v>122</v>
      </c>
      <c r="H146" s="70" t="n">
        <v>4.43666666666667</v>
      </c>
      <c r="I146" s="72"/>
    </row>
    <row r="147" customFormat="false" ht="14.65" hidden="true" customHeight="false" outlineLevel="0" collapsed="false">
      <c r="A147" s="37"/>
      <c r="B147" s="37"/>
      <c r="C147" s="37"/>
      <c r="D147" s="66" t="str">
        <f aca="false">G147</f>
        <v>Zamora</v>
      </c>
      <c r="E147" s="37"/>
      <c r="F147" s="37"/>
      <c r="G147" s="67" t="s">
        <v>123</v>
      </c>
      <c r="H147" s="70" t="n">
        <v>5.355</v>
      </c>
      <c r="I147" s="72"/>
    </row>
    <row r="148" customFormat="false" ht="14.65" hidden="true" customHeight="false" outlineLevel="0" collapsed="false">
      <c r="A148" s="37"/>
      <c r="B148" s="37"/>
      <c r="C148" s="37"/>
      <c r="D148" s="66" t="str">
        <f aca="false">G148</f>
        <v>Zaragoza</v>
      </c>
      <c r="E148" s="37"/>
      <c r="F148" s="37"/>
      <c r="G148" s="67" t="s">
        <v>124</v>
      </c>
      <c r="H148" s="70" t="n">
        <v>5.4625</v>
      </c>
      <c r="I148" s="72"/>
    </row>
    <row r="149" customFormat="false" ht="14.65" hidden="true" customHeight="false" outlineLevel="0" collapsed="false"/>
    <row r="150" customFormat="false" ht="14.65" hidden="true" customHeight="false" outlineLevel="0" collapsed="false"/>
    <row r="151" customFormat="false" ht="14.65" hidden="false" customHeight="false" outlineLevel="0" collapsed="false"/>
    <row r="152" customFormat="false" ht="14.65" hidden="false" customHeight="false" outlineLevel="0" collapsed="false"/>
    <row r="153" customFormat="false" ht="14.65" hidden="false" customHeight="false" outlineLevel="0" collapsed="false"/>
    <row r="154" customFormat="false" ht="14.65" hidden="false" customHeight="false" outlineLevel="0" collapsed="false"/>
    <row r="155" customFormat="false" ht="14.65" hidden="false" customHeight="false" outlineLevel="0" collapsed="false"/>
    <row r="156" customFormat="false" ht="14.65" hidden="false" customHeight="false" outlineLevel="0" collapsed="false"/>
    <row r="157" customFormat="false" ht="14.65" hidden="false" customHeight="false" outlineLevel="0" collapsed="false"/>
    <row r="158" customFormat="false" ht="14.65" hidden="false" customHeight="false" outlineLevel="0" collapsed="false"/>
    <row r="159" customFormat="false" ht="14.65" hidden="false" customHeight="false" outlineLevel="0" collapsed="false"/>
    <row r="160" customFormat="false" ht="14.65" hidden="false" customHeight="false" outlineLevel="0" collapsed="false"/>
  </sheetData>
  <sheetProtection sheet="true" password="9fc5" objects="true" scenarios="true"/>
  <hyperlinks>
    <hyperlink ref="I7" r:id="rId2" display="https://renovables.tulider.net/pv/hsp/"/>
    <hyperlink ref="I9" r:id="rId3" display="http://renovables.tulider.net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2016-11-29T13:07:53Z</dcterms:created>
  <dc:creator>jaume</dc:creator>
  <dc:description/>
  <dc:language>ca-ES</dc:language>
  <cp:lastModifiedBy/>
  <dcterms:modified xsi:type="dcterms:W3CDTF">2023-04-26T18:56:27Z</dcterms:modified>
  <cp:revision>12</cp:revision>
  <dc:subject/>
  <dc:title/>
</cp:coreProperties>
</file>